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109\HTT\"/>
    </mc:Choice>
  </mc:AlternateContent>
  <bookViews>
    <workbookView xWindow="-120" yWindow="-120" windowWidth="29040" windowHeight="15840" tabRatio="879" firstSheet="2" activeTab="1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(D)'!$A$1:$E$122</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D553" i="19"/>
  <c r="C553" i="19"/>
  <c r="D496" i="19"/>
  <c r="C496" i="19"/>
  <c r="D474" i="19"/>
  <c r="C474" i="19"/>
  <c r="D461" i="19"/>
  <c r="C461" i="19"/>
  <c r="D350" i="19"/>
  <c r="C350" i="19"/>
  <c r="D327" i="19"/>
  <c r="C327" i="19"/>
  <c r="D274" i="19"/>
  <c r="C274" i="19"/>
  <c r="D252" i="19"/>
  <c r="C252" i="19"/>
  <c r="D239" i="19"/>
  <c r="C239" i="19"/>
  <c r="C82" i="11"/>
  <c r="C131" i="10"/>
  <c r="C83" i="10"/>
  <c r="D19" i="10"/>
  <c r="D413" i="9"/>
  <c r="C413" i="9"/>
  <c r="D187" i="9"/>
  <c r="C187" i="9"/>
  <c r="F180" i="9"/>
  <c r="F174" i="9"/>
  <c r="F173" i="9"/>
  <c r="F172" i="9"/>
  <c r="F171" i="9"/>
  <c r="F170" i="9"/>
  <c r="F162" i="9"/>
  <c r="F161" i="9"/>
  <c r="F160" i="9"/>
  <c r="F152" i="9"/>
  <c r="F151" i="9"/>
  <c r="F150" i="9"/>
  <c r="C207" i="8"/>
  <c r="D165" i="8"/>
  <c r="C94" i="8"/>
  <c r="C93" i="8"/>
  <c r="C71" i="8"/>
  <c r="C70" i="8"/>
  <c r="C18" i="24"/>
  <c r="C18" i="23"/>
  <c r="C265" i="9" l="1"/>
  <c r="D98" i="19"/>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81" i="10"/>
  <c r="C80" i="10" s="1"/>
  <c r="C77" i="10" s="1"/>
  <c r="D360" i="9"/>
  <c r="G358" i="9" s="1"/>
  <c r="C360" i="9"/>
  <c r="F356" i="9" s="1"/>
  <c r="D353" i="9"/>
  <c r="G348" i="9" s="1"/>
  <c r="C353" i="9"/>
  <c r="F347" i="9" s="1"/>
  <c r="D328" i="9"/>
  <c r="G310" i="9" s="1"/>
  <c r="G328" i="9" s="1"/>
  <c r="C328" i="9"/>
  <c r="F310" i="9" s="1"/>
  <c r="F328" i="9" s="1"/>
  <c r="G591" i="19" l="1"/>
  <c r="G594" i="19"/>
  <c r="F553" i="19"/>
  <c r="G252" i="19"/>
  <c r="F239" i="19"/>
  <c r="F358" i="9"/>
  <c r="G356" i="9"/>
  <c r="G357" i="9"/>
  <c r="G359" i="9"/>
  <c r="F352" i="9"/>
  <c r="F350" i="9"/>
  <c r="F348" i="9"/>
  <c r="F346" i="9"/>
  <c r="F274" i="19"/>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77" i="19"/>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360"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C293" i="8"/>
  <c r="F292" i="8"/>
  <c r="C292" i="8"/>
  <c r="D293" i="8"/>
  <c r="D290" i="8"/>
  <c r="D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<sst xmlns="http://schemas.openxmlformats.org/spreadsheetml/2006/main" count="6591" uniqueCount="3332">
  <si>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</si>
  <si>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</si>
  <si>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</si>
  <si>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</si>
  <si>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</si>
  <si>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</si>
  <si>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</si>
  <si>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</si>
  <si>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</si>
  <si>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</si>
  <si>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</si>
  <si>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</si>
  <si>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</si>
  <si>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</si>
  <si>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</si>
  <si>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</si>
  <si>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</si>
  <si>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</si>
  <si>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</si>
  <si>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</si>
  <si>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</si>
  <si>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</si>
  <si>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</si>
  <si>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</si>
  <si>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</si>
  <si>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</si>
  <si>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</si>
  <si>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</si>
  <si>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</si>
  <si>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</si>
  <si>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</si>
  <si>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</si>
  <si>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</si>
  <si>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</si>
  <si>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</si>
  <si>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</si>
  <si>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</si>
  <si>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</si>
  <si>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</si>
  <si>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</si>
  <si>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</si>
  <si>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</si>
  <si>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</si>
  <si>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</si>
  <si>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</si>
  <si>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</si>
  <si>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</si>
  <si>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</si>
  <si>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</si>
  <si>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</si>
  <si>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</si>
  <si>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</si>
  <si>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</si>
  <si>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</si>
  <si>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</si>
  <si>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</si>
  <si>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</si>
  <si>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</si>
  <si>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</si>
  <si>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</si>
  <si>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</si>
  <si>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</si>
  <si>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</si>
  <si>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</si>
  <si>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</si>
  <si>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</si>
  <si>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</si>
  <si>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</si>
  <si>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</si>
  <si>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</si>
  <si>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</si>
  <si>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</si>
  <si>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</si>
  <si>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</si>
  <si>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</si>
  <si>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</si>
  <si>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</si>
  <si>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</si>
  <si>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</si>
  <si>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</si>
  <si>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</si>
  <si>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</si>
  <si>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</si>
  <si>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</si>
  <si>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</si>
  <si>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</si>
  <si>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</si>
  <si>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</si>
  <si>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</si>
  <si>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</si>
  <si>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</si>
  <si>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</si>
  <si>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</si>
  <si>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</si>
  <si>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</si>
  <si>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</si>
  <si>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</si>
  <si>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</si>
  <si>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</si>
  <si>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</si>
  <si>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</si>
  <si>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</si>
  <si>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</si>
  <si>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</si>
  <si>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</si>
  <si>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</si>
  <si>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</si>
  <si>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</si>
  <si>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</si>
  <si>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</si>
  <si>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</si>
  <si>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</si>
  <si>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</si>
  <si>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</si>
  <si>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</si>
  <si>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</si>
  <si>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</si>
  <si>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</si>
  <si>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</si>
  <si>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</si>
  <si>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</si>
  <si>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</si>
  <si>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</si>
  <si>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</si>
  <si>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</si>
  <si>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</si>
  <si>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</si>
  <si>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</si>
  <si>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</si>
  <si>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</si>
  <si>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</si>
  <si>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</si>
  <si>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</si>
  <si>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</si>
  <si>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</si>
  <si>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</si>
  <si>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</si>
  <si>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</si>
  <si>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</si>
  <si>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</si>
  <si>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</si>
  <si>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</si>
  <si>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</si>
  <si>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</si>
  <si>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</si>
  <si>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</si>
  <si>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</si>
  <si>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</si>
  <si>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</si>
  <si>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</si>
  <si>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</si>
  <si>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</si>
  <si>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</si>
  <si>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</si>
  <si>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</si>
  <si>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</si>
  <si>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</si>
  <si>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</si>
  <si>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</si>
  <si>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</si>
  <si>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</si>
  <si>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</si>
  <si>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</si>
  <si>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</si>
  <si>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</si>
  <si>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</si>
  <si>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</si>
  <si>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</si>
  <si>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</si>
  <si>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</si>
  <si>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</si>
  <si>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</si>
  <si>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</si>
  <si>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</si>
  <si>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</si>
  <si>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</si>
  <si>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</si>
  <si>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</si>
  <si>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</si>
  <si>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</si>
  <si>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</si>
  <si>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</si>
  <si>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</si>
  <si>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</si>
  <si>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</si>
  <si>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</si>
  <si>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</si>
  <si>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</si>
  <si>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</si>
  <si>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</si>
  <si>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</si>
  <si>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</si>
  <si>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</si>
  <si>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</si>
  <si>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</si>
  <si>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</si>
  <si>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</si>
  <si>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</si>
  <si>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</si>
  <si>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</si>
  <si>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</si>
  <si>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</si>
  <si>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</si>
  <si>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</si>
  <si>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</si>
  <si>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</si>
  <si>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</si>
  <si>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</si>
  <si>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</si>
  <si>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</si>
  <si>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</si>
  <si>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</si>
  <si>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</si>
  <si>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</si>
  <si>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</si>
  <si>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</si>
  <si>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</si>
  <si>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</si>
  <si>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</si>
  <si>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</si>
  <si>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</si>
  <si>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</si>
  <si>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</si>
  <si>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</si>
  <si>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</si>
  <si>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</si>
  <si>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</si>
  <si>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</si>
  <si>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</si>
  <si>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</si>
  <si>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</si>
  <si>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</si>
  <si>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</si>
  <si>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</si>
  <si>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</si>
  <si>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</si>
  <si>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</si>
  <si>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</si>
  <si>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</si>
  <si>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</si>
  <si>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</si>
  <si>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</si>
  <si>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</si>
  <si>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</si>
  <si>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</si>
  <si>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</si>
  <si>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</si>
  <si>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</si>
  <si>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</si>
  <si>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</si>
  <si>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</si>
  <si>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</si>
  <si>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</si>
  <si>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</si>
  <si>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</si>
  <si>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</si>
  <si>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</si>
  <si>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</si>
  <si>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</si>
  <si>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</si>
  <si>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</si>
  <si>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</si>
  <si>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</si>
  <si>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</si>
  <si>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</si>
  <si>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</si>
  <si>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</si>
  <si>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</si>
  <si>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</si>
  <si>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</si>
  <si>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</si>
  <si>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</si>
  <si>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</si>
  <si>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</si>
  <si>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</si>
  <si>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</si>
  <si>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</si>
  <si>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</si>
  <si>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</si>
  <si>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</si>
  <si>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</si>
  <si>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</si>
  <si>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</si>
  <si>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</si>
  <si>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</si>
  <si>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</si>
  <si>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</si>
  <si>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</si>
  <si>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</si>
  <si>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</si>
  <si>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</si>
  <si>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</si>
  <si>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</si>
  <si>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</si>
  <si>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</si>
  <si>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</si>
  <si>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</si>
  <si>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</si>
  <si>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</si>
  <si>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</si>
  <si>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</si>
  <si>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</si>
  <si>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</si>
  <si>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</si>
  <si>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</si>
  <si>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</si>
  <si>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</si>
  <si>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</si>
  <si>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</si>
  <si>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</si>
  <si>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</si>
  <si>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</si>
  <si>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</si>
  <si>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</si>
  <si>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</si>
  <si>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</si>
  <si>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</si>
  <si>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</si>
  <si>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</si>
  <si>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</si>
  <si>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</si>
  <si>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</si>
  <si>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</si>
  <si>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</si>
  <si>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</si>
  <si>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</si>
  <si>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</si>
  <si>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</si>
  <si>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</si>
  <si>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</si>
  <si>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</si>
  <si>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</si>
  <si>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</si>
  <si>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</si>
  <si>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</si>
  <si>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</si>
  <si>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</si>
  <si>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</si>
  <si>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</si>
  <si>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</si>
  <si>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</si>
  <si>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</si>
  <si>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</si>
  <si>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</si>
  <si>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</si>
  <si>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</si>
  <si>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</si>
  <si>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</si>
  <si>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</si>
  <si>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</si>
  <si>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</si>
  <si>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</si>
  <si>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</si>
  <si>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</si>
  <si>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</si>
  <si>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</si>
  <si>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</si>
  <si>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</si>
  <si>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</si>
  <si>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</si>
  <si>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</si>
  <si>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</si>
  <si>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</si>
  <si>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</si>
  <si>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</si>
  <si>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</si>
  <si>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</si>
  <si>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</si>
  <si>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</si>
  <si>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</si>
  <si>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</si>
  <si>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</si>
  <si>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</si>
  <si>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</si>
  <si>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</si>
  <si>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</si>
  <si>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</si>
  <si>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</si>
  <si>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</si>
  <si>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</si>
  <si>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</si>
  <si>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</si>
  <si>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</si>
  <si>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</si>
  <si>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</si>
  <si>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</si>
  <si>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</si>
  <si>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</si>
  <si>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</si>
  <si>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</si>
  <si>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</si>
  <si>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</si>
  <si>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</si>
  <si>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</si>
  <si>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</si>
  <si>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</si>
  <si>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</si>
  <si>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</si>
  <si>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</si>
  <si>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</si>
  <si>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</si>
  <si>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</si>
  <si>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</si>
  <si>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</si>
  <si>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</si>
  <si>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</si>
  <si>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</si>
  <si>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</si>
  <si>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</si>
  <si>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</si>
  <si>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</si>
  <si>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</si>
  <si>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</si>
  <si>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</si>
  <si>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</si>
  <si>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</si>
  <si>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</si>
  <si>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</si>
  <si>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</si>
  <si>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</si>
  <si>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</si>
  <si>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</si>
  <si>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</si>
  <si>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</si>
  <si>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</si>
  <si>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</si>
  <si>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</si>
  <si>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</si>
  <si>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</si>
  <si>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</si>
  <si>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</si>
  <si>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</si>
  <si>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</si>
  <si>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</si>
  <si>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</si>
  <si>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</si>
  <si>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</si>
  <si>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</si>
  <si>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</si>
  <si>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</si>
  <si>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</si>
  <si>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</si>
  <si>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</si>
  <si>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</si>
  <si>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</si>
  <si>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</si>
  <si>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</si>
  <si>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</si>
  <si>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</si>
  <si>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</si>
  <si>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</si>
  <si>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</si>
  <si>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</si>
  <si>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</si>
  <si>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</si>
  <si>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</si>
  <si>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</si>
  <si>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</si>
  <si>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</si>
  <si>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</si>
  <si>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</si>
  <si>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</si>
  <si>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</si>
  <si>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</si>
  <si>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</si>
  <si>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</si>
  <si>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</si>
  <si>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</si>
  <si>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</si>
  <si>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</si>
  <si>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</si>
  <si>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</si>
  <si>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</si>
  <si>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</si>
  <si>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</si>
  <si>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</si>
  <si>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</si>
  <si>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</si>
  <si>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</si>
  <si>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</si>
  <si>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</si>
  <si>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</si>
  <si>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</si>
  <si>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</si>
  <si>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</si>
  <si>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</si>
  <si>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</si>
  <si>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</si>
  <si>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</si>
  <si>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</si>
  <si>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</si>
  <si>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</si>
  <si>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</si>
  <si>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</si>
  <si>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</si>
  <si>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</si>
  <si>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</si>
  <si>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</si>
  <si>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</si>
  <si>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</si>
  <si>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</si>
  <si>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</si>
  <si>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</si>
  <si>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</si>
  <si>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</si>
  <si>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</si>
  <si>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</si>
  <si>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</si>
  <si>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</si>
  <si>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</si>
  <si>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</si>
  <si>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</si>
  <si>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</si>
  <si>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</si>
  <si>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</si>
  <si>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</si>
  <si>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</si>
  <si>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</si>
  <si>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</si>
  <si>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</si>
  <si>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</si>
  <si>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</si>
  <si>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</si>
  <si>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</si>
  <si>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</si>
  <si>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</si>
  <si>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</si>
  <si>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</si>
  <si>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</si>
  <si>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</si>
  <si>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</si>
  <si>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</si>
  <si>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</si>
  <si>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</si>
  <si>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</si>
  <si>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</si>
  <si>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</si>
  <si>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</si>
  <si>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</si>
  <si>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</si>
  <si>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</si>
  <si>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</si>
  <si>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</si>
  <si>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</si>
  <si>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</si>
  <si>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</si>
  <si>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</si>
  <si>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</si>
  <si>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</si>
  <si>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</si>
  <si>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</si>
  <si>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</si>
  <si>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</si>
  <si>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</si>
  <si>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</si>
  <si>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</si>
  <si>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</si>
  <si>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</si>
  <si>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</si>
  <si>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</si>
  <si>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</si>
  <si>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</si>
  <si>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</si>
  <si>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</si>
  <si>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</si>
  <si>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</si>
  <si>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</si>
  <si>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</si>
  <si>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</si>
  <si>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</si>
  <si>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</si>
  <si>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</si>
  <si>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</si>
  <si>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</si>
  <si>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</si>
  <si>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</si>
  <si>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</si>
  <si>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</si>
  <si>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</si>
  <si>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</si>
  <si>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</si>
  <si>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</si>
  <si>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</si>
  <si>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</si>
  <si>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</si>
  <si>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</si>
  <si>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</si>
  <si>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</si>
  <si>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</si>
  <si>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</si>
  <si>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</si>
  <si>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</si>
  <si>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</si>
  <si>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</si>
  <si>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</si>
  <si>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</si>
  <si>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</si>
  <si>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</si>
  <si>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</si>
  <si>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</si>
  <si>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</si>
  <si>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</si>
  <si>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</si>
  <si>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</si>
  <si>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</si>
  <si>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</si>
  <si>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</si>
  <si>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</si>
  <si>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</si>
  <si>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</si>
  <si>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</si>
  <si>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</si>
  <si>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</si>
  <si>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</si>
  <si>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</si>
  <si>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</si>
  <si>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</si>
  <si>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</si>
  <si>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</si>
  <si>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</si>
  <si>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</si>
  <si>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</si>
  <si>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</si>
  <si>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</si>
  <si>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</si>
  <si>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</si>
  <si>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</si>
  <si>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</si>
  <si>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</si>
  <si>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</si>
  <si>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</si>
  <si>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</si>
  <si>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</si>
  <si>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</si>
  <si>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</si>
  <si>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</si>
  <si>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</si>
  <si>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</si>
  <si>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</si>
  <si>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</si>
  <si>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</si>
  <si>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</si>
  <si>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</si>
  <si>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</si>
  <si>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</si>
  <si>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</si>
  <si>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</si>
  <si>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</si>
  <si>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</si>
  <si>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</si>
  <si>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</si>
  <si>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</si>
  <si>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</si>
  <si>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</si>
  <si>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</si>
  <si>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</si>
  <si>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</si>
  <si>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</si>
  <si>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</si>
  <si>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</si>
  <si>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</si>
  <si>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</si>
  <si>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</si>
  <si>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</si>
  <si>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</si>
  <si>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</si>
  <si>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</si>
  <si>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</si>
  <si>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</si>
  <si>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</si>
  <si>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</si>
  <si>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</si>
  <si>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</si>
  <si>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</si>
  <si>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</si>
  <si>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</si>
  <si>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</si>
  <si>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</si>
  <si>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</si>
  <si>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</si>
  <si>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</si>
  <si>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</si>
  <si>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</si>
  <si>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</si>
  <si>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</si>
  <si>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</si>
  <si>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</si>
  <si>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</si>
  <si>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</si>
  <si>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</si>
  <si>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</si>
  <si>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</si>
  <si>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</si>
  <si>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</si>
  <si>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</si>
  <si>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</si>
  <si>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</si>
  <si>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</si>
  <si>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</si>
  <si>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</si>
  <si>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</si>
  <si>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</si>
  <si>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</si>
  <si>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</si>
  <si>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</si>
  <si>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</si>
  <si>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</si>
  <si>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</si>
  <si>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</si>
  <si>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</si>
  <si>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</si>
  <si>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</si>
  <si>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</si>
  <si>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</si>
  <si>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</si>
  <si>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</si>
  <si>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</si>
  <si>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</si>
  <si>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</si>
  <si>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</si>
  <si>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</si>
  <si>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</si>
  <si>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</si>
  <si>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</si>
  <si>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</si>
  <si>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</si>
  <si>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</si>
  <si>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</si>
  <si>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</si>
  <si>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</si>
  <si>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</si>
  <si>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</si>
  <si>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</si>
  <si>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</si>
  <si>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</si>
  <si>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</si>
  <si>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</si>
  <si>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</si>
  <si>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</si>
  <si>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</si>
  <si>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</si>
  <si>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</si>
  <si>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</si>
  <si>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</si>
  <si>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</si>
  <si>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</si>
  <si>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</si>
  <si>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</si>
  <si>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</si>
  <si>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</si>
  <si>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</si>
  <si>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</si>
  <si>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</si>
  <si>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</si>
  <si>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</si>
  <si>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</si>
  <si>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</si>
  <si>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</si>
  <si>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</si>
  <si>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</si>
  <si>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</si>
  <si>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</si>
  <si>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</si>
  <si>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</si>
  <si>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</si>
  <si>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</si>
  <si>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</si>
  <si>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</si>
  <si>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</si>
  <si>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</si>
  <si>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</si>
  <si>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</si>
  <si>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</si>
  <si>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</si>
  <si>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</si>
  <si>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</si>
  <si>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</si>
  <si>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</si>
  <si>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</si>
  <si>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</si>
  <si>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</si>
  <si>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</si>
  <si>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</si>
  <si>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</si>
  <si>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</si>
  <si>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</si>
  <si>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</si>
  <si>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</si>
  <si>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</si>
  <si>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</si>
  <si>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</si>
  <si>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</si>
  <si>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</si>
  <si>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</si>
  <si>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</si>
  <si>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</si>
  <si>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</si>
  <si>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</si>
  <si>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</si>
  <si>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</si>
  <si>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</si>
  <si>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</si>
  <si>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</si>
  <si>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</si>
  <si>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</si>
  <si>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</si>
  <si>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</si>
  <si>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</si>
  <si>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</si>
  <si>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</si>
  <si>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</si>
  <si>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</si>
  <si>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</si>
  <si>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</si>
  <si>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</si>
  <si>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</si>
  <si>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</si>
  <si>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</si>
  <si>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</si>
  <si>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</si>
  <si>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</si>
  <si>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</si>
  <si>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</si>
  <si>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</si>
  <si>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</si>
  <si>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</si>
  <si>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</si>
  <si>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</si>
  <si>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</si>
  <si>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</si>
  <si>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</si>
  <si>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</si>
  <si>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</si>
  <si>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</si>
  <si>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</si>
  <si>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</si>
  <si>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</si>
  <si>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</si>
  <si>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</si>
  <si>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</si>
  <si>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</si>
  <si>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</si>
  <si>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</si>
  <si>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</si>
  <si>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</si>
  <si>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</si>
  <si>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</si>
  <si>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</si>
  <si>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</si>
  <si>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</si>
  <si>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</si>
  <si>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</si>
  <si>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</si>
  <si>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</si>
  <si>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</si>
  <si>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</si>
  <si>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</si>
  <si>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</si>
  <si>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</si>
  <si>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</si>
  <si>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</si>
  <si>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</si>
  <si>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</si>
  <si>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</si>
  <si>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</si>
  <si>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</si>
  <si>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</si>
  <si>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</si>
  <si>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</si>
  <si>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</si>
  <si>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</si>
  <si>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</si>
  <si>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</si>
  <si>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</si>
  <si>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</si>
  <si>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</si>
  <si>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</si>
  <si>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</si>
  <si>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</si>
  <si>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</si>
  <si>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</si>
  <si>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</si>
  <si>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</si>
  <si>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</si>
  <si>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</si>
  <si>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</si>
  <si>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</si>
  <si>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</si>
  <si>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</si>
  <si>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</si>
  <si>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</si>
  <si>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</si>
  <si>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</si>
  <si>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</si>
  <si>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</si>
  <si>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</si>
  <si>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</si>
  <si>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</si>
  <si>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</si>
  <si>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</si>
  <si>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</si>
  <si>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</si>
  <si>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</si>
  <si>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</si>
  <si>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</si>
  <si>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</si>
  <si>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</si>
  <si>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</si>
  <si>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</si>
  <si>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</si>
  <si>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</si>
  <si>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</si>
  <si>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</si>
  <si>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</si>
  <si>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</si>
  <si>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</si>
  <si>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</si>
  <si>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</si>
  <si>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</si>
  <si>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</si>
  <si>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</si>
  <si>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</si>
  <si>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</si>
  <si>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</si>
  <si>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</si>
  <si>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</si>
  <si>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</si>
  <si>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</si>
  <si>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</si>
  <si>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</si>
  <si>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</si>
  <si>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</si>
  <si>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</si>
  <si>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</si>
  <si>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</si>
  <si>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</si>
  <si>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</si>
  <si>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</si>
  <si>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</si>
  <si>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</si>
  <si>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</si>
  <si>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</si>
  <si>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</si>
  <si>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</si>
  <si>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</si>
  <si>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</si>
  <si>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</si>
  <si>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</si>
  <si>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</si>
  <si>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</si>
  <si>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</si>
  <si>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</si>
  <si>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</si>
  <si>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</si>
  <si>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</si>
  <si>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</si>
  <si>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</si>
  <si>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</si>
  <si>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</si>
  <si>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</si>
  <si>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</si>
  <si>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</si>
  <si>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</si>
  <si>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</si>
  <si>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</si>
  <si>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</si>
  <si>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</si>
  <si>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</si>
  <si>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</si>
  <si>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</si>
  <si>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</si>
  <si>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</si>
  <si>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</si>
  <si>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</si>
  <si>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</si>
  <si>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</si>
  <si>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</si>
  <si>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</si>
  <si>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</si>
  <si>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</si>
  <si>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</si>
  <si>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</si>
  <si>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</si>
  <si>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</si>
  <si>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</si>
  <si>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</si>
  <si>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</si>
  <si>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</si>
  <si>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</si>
  <si>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</si>
  <si>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</si>
  <si>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</si>
  <si>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</si>
  <si>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</si>
  <si>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</si>
  <si>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</si>
  <si>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</si>
  <si>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</si>
  <si>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</si>
  <si>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</si>
  <si>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</si>
  <si>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</si>
  <si>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</si>
  <si>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</si>
  <si>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</si>
  <si>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</si>
  <si>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</si>
  <si>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</si>
  <si>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</si>
  <si>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</si>
  <si>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</si>
  <si>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</si>
  <si>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</si>
  <si>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</si>
  <si>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</si>
  <si>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</si>
  <si>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</si>
  <si>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</si>
  <si>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</si>
  <si>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</si>
  <si>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</si>
  <si>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</si>
  <si>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</si>
  <si>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</si>
  <si>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</si>
  <si>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</si>
  <si>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</si>
  <si>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</si>
  <si>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</si>
  <si>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</si>
  <si>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</si>
  <si>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</si>
  <si>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</si>
  <si>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</si>
  <si>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</si>
  <si>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</si>
  <si>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</si>
  <si>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</si>
  <si>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</si>
  <si>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</si>
  <si>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</si>
  <si>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</si>
  <si>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</si>
  <si>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</si>
  <si>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</si>
  <si>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</si>
  <si>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</si>
  <si>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</si>
  <si>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</si>
  <si>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</si>
  <si>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</si>
  <si>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</si>
  <si>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</si>
  <si>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</si>
  <si>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</si>
  <si>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</si>
  <si>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</si>
  <si>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</si>
  <si>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</si>
  <si>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</si>
  <si>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</si>
  <si>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</si>
  <si>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</si>
  <si>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</si>
  <si>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</si>
  <si>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</si>
  <si>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</si>
  <si>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</si>
  <si>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</si>
  <si>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</si>
  <si>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</si>
  <si>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</si>
  <si>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</si>
  <si>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</si>
  <si>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</si>
  <si>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</si>
  <si>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</si>
  <si>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</si>
  <si>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</si>
  <si>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</si>
  <si>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</si>
  <si>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</si>
  <si>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</si>
  <si>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</si>
  <si>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</si>
  <si>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</si>
  <si>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</si>
  <si>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</si>
  <si>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</si>
  <si>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</si>
  <si>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</si>
  <si>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</si>
  <si>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</si>
  <si>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</si>
  <si>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</si>
  <si>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</si>
  <si>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</si>
  <si>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</si>
  <si>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</si>
  <si>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</si>
  <si>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</si>
  <si>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</si>
  <si>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</si>
  <si>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</si>
  <si>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</si>
  <si>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</si>
  <si>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</si>
  <si>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</si>
  <si>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</si>
  <si>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</si>
  <si>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</si>
  <si>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</si>
  <si>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</si>
  <si>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</si>
  <si>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</si>
  <si>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</si>
  <si>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</si>
  <si>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</si>
  <si>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</si>
  <si>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</si>
  <si>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</si>
  <si>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</si>
  <si>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</si>
  <si>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</si>
  <si>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</si>
  <si>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</si>
  <si>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</si>
  <si>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</si>
  <si>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</si>
  <si>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</si>
  <si>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</si>
  <si>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</si>
  <si>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</si>
  <si>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</si>
  <si>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</si>
  <si>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</si>
  <si>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</si>
  <si>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</si>
  <si>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</si>
  <si>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</si>
  <si>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</si>
  <si>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</si>
  <si>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</si>
  <si>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</si>
  <si>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</si>
  <si>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</si>
  <si>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</si>
  <si>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</si>
  <si>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</si>
  <si>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</si>
  <si>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</si>
  <si>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</si>
  <si>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</si>
  <si>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</si>
  <si>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</si>
  <si>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</si>
  <si>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</si>
  <si>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</si>
  <si>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</si>
  <si>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</si>
  <si>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</si>
  <si>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</si>
  <si>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</si>
  <si>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</si>
  <si>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</si>
  <si>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</si>
  <si>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</si>
  <si>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</si>
  <si>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</si>
  <si>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</si>
  <si>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</si>
  <si>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</si>
  <si>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</si>
  <si>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</si>
  <si>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</si>
  <si>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</si>
  <si>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</si>
  <si>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</si>
  <si>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</si>
  <si>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</si>
  <si>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</si>
  <si>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</si>
  <si>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</si>
  <si>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</si>
  <si>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</si>
  <si>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</si>
  <si>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</si>
  <si>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</si>
  <si>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</si>
  <si>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</si>
  <si>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</si>
  <si>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</si>
  <si>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</si>
  <si>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</si>
  <si>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</si>
  <si>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</si>
  <si>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</si>
  <si>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</si>
  <si>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</si>
  <si>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</si>
  <si>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</si>
  <si>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</si>
  <si>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</si>
  <si>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</si>
  <si>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</si>
  <si>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</si>
  <si>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</si>
  <si>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</si>
  <si>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</si>
  <si>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</si>
  <si>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</si>
  <si>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</si>
  <si>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</si>
  <si>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</si>
  <si>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</si>
  <si>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</si>
  <si>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</si>
  <si>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</si>
  <si>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</si>
  <si>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</si>
  <si>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</si>
  <si>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</si>
  <si>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</si>
  <si>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</si>
  <si>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</si>
  <si>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</si>
  <si>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</si>
  <si>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</si>
  <si>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</si>
  <si>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</si>
  <si>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</si>
  <si>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</si>
  <si>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</si>
  <si>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</si>
  <si>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</si>
  <si>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</si>
  <si>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</si>
  <si>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</si>
  <si>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</si>
  <si>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</si>
  <si>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</si>
  <si>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</si>
  <si>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</si>
  <si>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</si>
  <si>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</si>
  <si>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</si>
  <si>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</si>
  <si>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</si>
  <si>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</si>
  <si>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</si>
  <si>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</si>
  <si>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</si>
  <si>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</si>
  <si>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</si>
  <si>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</si>
  <si>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</si>
  <si>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</si>
  <si>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</si>
  <si>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</si>
  <si>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</si>
  <si>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</si>
  <si>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</si>
  <si>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</si>
  <si>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</si>
  <si>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</si>
  <si>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</si>
  <si>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</si>
  <si>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</si>
  <si>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</si>
  <si>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</si>
  <si>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</si>
  <si>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</si>
  <si>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</si>
  <si>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</si>
  <si>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</si>
  <si>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</si>
  <si>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</si>
  <si>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</si>
  <si>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</si>
  <si>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</si>
  <si>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</si>
  <si>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</si>
  <si>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</si>
  <si>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</si>
  <si>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</si>
  <si>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</si>
  <si>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</si>
  <si>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</si>
  <si>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</si>
  <si>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</si>
  <si>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</si>
  <si>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</si>
  <si>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</si>
  <si>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</si>
  <si>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</si>
  <si>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</si>
  <si>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</si>
  <si>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</si>
  <si>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</si>
  <si>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</si>
  <si>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</si>
  <si>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</si>
  <si>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</si>
  <si>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</si>
  <si>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</si>
  <si>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</si>
  <si>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</si>
  <si>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</si>
  <si>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</si>
  <si>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</si>
  <si>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</si>
  <si>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</si>
  <si>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</si>
  <si>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</si>
  <si>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</si>
  <si>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</si>
  <si>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</si>
  <si>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</si>
  <si>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</si>
  <si>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</si>
  <si>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</si>
  <si>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</si>
  <si>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</si>
  <si>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</si>
  <si>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</si>
  <si>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</si>
  <si>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</si>
  <si>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</si>
  <si>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</si>
  <si>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</si>
  <si>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</si>
  <si>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</si>
  <si>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</si>
  <si>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</si>
  <si>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</si>
  <si>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</si>
  <si>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</si>
  <si>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</si>
  <si>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</si>
  <si>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</si>
  <si>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</si>
  <si>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</si>
  <si>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</si>
  <si>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</si>
  <si>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</si>
  <si>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</si>
  <si>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</si>
  <si>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</si>
  <si>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</si>
  <si>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</si>
  <si>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</si>
  <si>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</si>
  <si>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</si>
  <si>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</si>
  <si>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</si>
  <si>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</si>
  <si>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</si>
  <si>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</si>
  <si>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</si>
  <si>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</si>
  <si>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</si>
  <si>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</si>
  <si>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</si>
  <si>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</si>
  <si>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</si>
  <si>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</si>
  <si>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</si>
  <si>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</si>
  <si>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</si>
  <si>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</si>
  <si>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</si>
  <si>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</si>
  <si>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</si>
  <si>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</si>
  <si>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</si>
  <si>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</si>
  <si>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</si>
  <si>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</si>
  <si>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</si>
  <si>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</si>
  <si>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</si>
  <si>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</si>
  <si>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</si>
  <si>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</si>
  <si>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</si>
  <si>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</si>
  <si>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</si>
  <si>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</si>
  <si>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</si>
  <si>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</si>
  <si>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</si>
  <si>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</si>
  <si>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</si>
  <si>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</si>
  <si>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</si>
  <si>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</si>
  <si>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</si>
  <si>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</si>
  <si>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</si>
  <si>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</si>
  <si>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</si>
  <si>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</si>
  <si>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</si>
  <si>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</si>
  <si>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</si>
  <si>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</si>
  <si>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</si>
  <si>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</si>
  <si>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</si>
  <si>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</si>
  <si>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</si>
  <si>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</si>
  <si>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</si>
  <si>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</si>
  <si>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</si>
  <si>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</si>
  <si>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</si>
  <si>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</si>
  <si>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</si>
  <si>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</si>
  <si>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</si>
  <si>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</si>
  <si>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</si>
  <si>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</si>
  <si>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</si>
  <si>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</si>
  <si>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</si>
  <si>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</si>
  <si>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</si>
  <si>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</si>
  <si>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</si>
  <si>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</si>
  <si>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</si>
  <si>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</si>
  <si>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</si>
  <si>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</si>
  <si>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</si>
  <si>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</si>
  <si>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</si>
  <si>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</si>
  <si>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</si>
  <si>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</si>
  <si>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</si>
  <si>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</si>
  <si>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</si>
  <si>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</si>
  <si>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</si>
  <si>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</si>
  <si>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</si>
  <si>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</si>
  <si>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</si>
  <si>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</si>
  <si>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</si>
  <si>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</si>
  <si>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</si>
  <si>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</si>
  <si>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</si>
  <si>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</si>
  <si>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</si>
  <si>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</si>
  <si>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</si>
  <si>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</si>
  <si>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</si>
  <si>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</si>
  <si>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</si>
  <si>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</si>
  <si>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</si>
  <si>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</si>
  <si>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</si>
  <si>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</si>
  <si>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</si>
  <si>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</si>
  <si>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</si>
  <si>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</si>
  <si>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</si>
  <si>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</si>
  <si>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</si>
  <si>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</si>
  <si>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</si>
  <si>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</si>
  <si>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</si>
  <si>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</si>
  <si>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</si>
  <si>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</si>
  <si>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</si>
  <si>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</si>
  <si>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</si>
  <si>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</si>
  <si>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</si>
  <si>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</si>
  <si>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</si>
  <si>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</si>
  <si>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</si>
  <si>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</si>
  <si>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</si>
  <si>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</si>
  <si>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</si>
  <si>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</si>
  <si>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</si>
  <si>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</si>
  <si>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</si>
  <si>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</si>
  <si>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</si>
  <si>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</si>
  <si>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</si>
  <si>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</si>
  <si>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</si>
  <si>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</si>
  <si>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</si>
  <si>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</si>
  <si>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</si>
  <si>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</si>
  <si>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</si>
  <si>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</si>
  <si>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</si>
  <si>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</si>
  <si>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</si>
  <si>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</si>
  <si>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</si>
  <si>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</si>
  <si>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</si>
  <si>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</si>
  <si>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</si>
  <si>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</si>
  <si>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</si>
  <si>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</si>
  <si>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</si>
  <si>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</si>
  <si>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</si>
  <si>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</si>
  <si>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</si>
  <si>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</si>
  <si>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</si>
  <si>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</si>
  <si>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</si>
  <si>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</si>
  <si>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</si>
  <si>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</si>
  <si>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</si>
  <si>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</si>
  <si>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</si>
  <si>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</si>
  <si>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</si>
  <si>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</si>
  <si>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</si>
  <si>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</si>
  <si>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</si>
  <si>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</si>
  <si>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</si>
  <si>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</si>
  <si>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</si>
  <si>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</si>
  <si>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</si>
  <si>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</si>
  <si>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</si>
  <si>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</si>
  <si>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</si>
  <si>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</si>
  <si>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</si>
  <si>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</si>
  <si>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</si>
  <si>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</si>
  <si>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</si>
  <si>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</si>
  <si>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</si>
  <si>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</si>
  <si>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</si>
  <si>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</si>
  <si>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</si>
  <si>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</si>
  <si>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</si>
  <si>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</si>
  <si>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</si>
  <si>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</si>
  <si>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</si>
  <si>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</si>
  <si>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</si>
  <si>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</si>
  <si>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</si>
  <si>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</si>
  <si>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</si>
  <si>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</si>
  <si>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</si>
  <si>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</si>
  <si>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</si>
  <si>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</si>
  <si>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</si>
  <si>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</si>
  <si>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</si>
  <si>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</si>
  <si>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</si>
  <si>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</si>
  <si>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</si>
  <si>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</si>
  <si>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</si>
  <si>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</si>
  <si>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</si>
  <si>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</si>
  <si>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</si>
  <si>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</si>
  <si>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</si>
  <si>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</si>
  <si>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</si>
  <si>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</si>
  <si>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</si>
  <si>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</si>
  <si>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</si>
  <si>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</si>
  <si>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</si>
  <si>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</si>
  <si>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</si>
  <si>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</si>
  <si>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</si>
  <si>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</si>
  <si>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</si>
  <si>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</si>
  <si>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</si>
  <si>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</si>
  <si>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</si>
  <si>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</si>
  <si>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</si>
  <si>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</si>
  <si>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</si>
  <si>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</si>
  <si>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</si>
  <si>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</si>
  <si>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</si>
  <si>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</si>
  <si>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</si>
  <si>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</si>
  <si>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</si>
  <si>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</si>
  <si>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</si>
  <si>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</si>
  <si>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</si>
  <si>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</si>
  <si>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</si>
  <si>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</si>
  <si>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</si>
  <si>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</si>
  <si>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</si>
  <si>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</si>
  <si>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</si>
  <si>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</si>
  <si>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</si>
  <si>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</si>
  <si>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</si>
  <si>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</si>
  <si>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</si>
  <si>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</si>
  <si>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</si>
  <si>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</si>
  <si>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</si>
  <si>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</si>
  <si>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</si>
  <si>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</si>
  <si>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</si>
  <si>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</si>
  <si>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</si>
  <si>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</si>
  <si>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</si>
  <si>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</si>
  <si>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</si>
  <si>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</si>
  <si>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</si>
  <si>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</si>
  <si>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</si>
  <si>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</si>
  <si>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</si>
  <si>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</si>
  <si>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</si>
  <si>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</si>
  <si>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</si>
  <si>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</si>
  <si>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</si>
  <si>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</si>
  <si>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</si>
  <si>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</si>
  <si>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</si>
  <si>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</si>
  <si>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</si>
  <si>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</si>
  <si>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</si>
  <si>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</si>
  <si>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</si>
  <si>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</si>
  <si>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</si>
  <si>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</si>
  <si>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</si>
  <si>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</si>
  <si>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</si>
  <si>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</si>
  <si>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</si>
  <si>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</si>
  <si>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</si>
  <si>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</si>
  <si>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</si>
  <si>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</si>
  <si>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</si>
  <si>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</si>
  <si>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</si>
  <si>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</si>
  <si>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</si>
  <si>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</si>
  <si>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</si>
  <si>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</si>
  <si>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</si>
  <si>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</si>
  <si>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</si>
  <si>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</si>
  <si>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</si>
  <si>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</si>
  <si>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</si>
  <si>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</si>
  <si>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</si>
  <si>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</si>
  <si>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</si>
  <si>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</si>
  <si>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</si>
  <si>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</si>
  <si>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</si>
  <si>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</si>
  <si>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</si>
  <si>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</si>
  <si>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</si>
  <si>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</si>
  <si>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</si>
  <si>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</si>
  <si>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</si>
  <si>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</si>
  <si>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</si>
  <si>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</si>
  <si>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</si>
  <si>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</si>
  <si>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</si>
  <si>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</si>
  <si>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</si>
  <si>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</si>
  <si>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</si>
  <si>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</si>
  <si>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</si>
  <si>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</si>
  <si>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</si>
  <si>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</si>
  <si>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</si>
  <si>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</si>
  <si>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</si>
  <si>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</si>
  <si>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</si>
  <si>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</si>
  <si>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</si>
  <si>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</si>
  <si>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</si>
  <si>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</si>
  <si>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</si>
  <si>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</si>
  <si>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</si>
  <si>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</si>
  <si>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</si>
  <si>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</si>
  <si>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</si>
  <si>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</si>
  <si>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</si>
  <si>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</si>
  <si>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</si>
  <si>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</si>
  <si>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</si>
  <si>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</si>
  <si>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</si>
  <si>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</si>
  <si>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</si>
  <si>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</si>
  <si>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</si>
  <si>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</si>
  <si>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</si>
  <si>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</si>
  <si>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</si>
  <si>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</si>
  <si>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</si>
  <si>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</si>
  <si>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</si>
  <si>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</si>
  <si>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</si>
  <si>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</si>
  <si>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</si>
  <si>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</si>
  <si>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</si>
  <si>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</si>
  <si>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</si>
  <si>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</si>
  <si>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</si>
  <si>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</si>
  <si>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</si>
  <si>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</si>
  <si>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</si>
  <si>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</si>
  <si>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</si>
  <si>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</si>
  <si>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</si>
  <si>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</si>
  <si>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</si>
  <si>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</si>
  <si>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</si>
  <si>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</si>
  <si>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</si>
  <si>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</si>
  <si>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</si>
  <si>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</si>
  <si>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</si>
  <si>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</si>
  <si>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</si>
  <si>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</si>
  <si>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</si>
  <si>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</si>
  <si>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</si>
  <si>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</si>
  <si>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</si>
  <si>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</si>
  <si>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</si>
  <si>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</si>
  <si>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</si>
  <si>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</si>
  <si>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</si>
  <si>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</si>
  <si>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</si>
  <si>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</si>
  <si>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</si>
  <si>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</si>
  <si>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</si>
  <si>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</si>
  <si>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</si>
  <si>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</si>
  <si>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</si>
  <si>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</si>
  <si>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</si>
  <si>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</si>
  <si>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</si>
  <si>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</si>
  <si>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</si>
  <si>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</si>
  <si>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</si>
  <si>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</si>
  <si>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</si>
  <si>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</si>
  <si>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</si>
  <si>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</si>
  <si>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</si>
  <si>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</si>
  <si>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</si>
  <si>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</si>
  <si>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</si>
  <si>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</si>
  <si>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</si>
  <si>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</si>
  <si>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</si>
  <si>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</si>
  <si>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</si>
  <si>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</si>
  <si>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</si>
  <si>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</si>
  <si>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</si>
  <si>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</si>
  <si>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</si>
  <si>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</si>
  <si>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</si>
  <si>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</si>
  <si>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</si>
  <si>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</si>
  <si>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</si>
  <si>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</si>
  <si>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</si>
  <si>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</si>
  <si>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</si>
  <si>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</si>
  <si>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</si>
  <si>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</si>
  <si>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</si>
  <si>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</si>
  <si>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</si>
  <si>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</si>
  <si>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</si>
  <si>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</si>
  <si>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</si>
  <si>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</si>
  <si>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</si>
  <si>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</si>
  <si>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</si>
  <si>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</si>
  <si>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</si>
  <si>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</si>
  <si>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</si>
  <si>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</si>
  <si>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</si>
  <si>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</si>
  <si>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</si>
  <si>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</si>
  <si>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</si>
  <si>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</si>
  <si>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</si>
  <si>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</si>
  <si>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</si>
  <si>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</si>
  <si>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</si>
  <si>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</si>
  <si>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</si>
  <si>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</si>
  <si>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</si>
  <si>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</si>
  <si>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</si>
  <si>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</si>
  <si>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</si>
  <si>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</si>
  <si>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</si>
  <si>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</si>
  <si>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</si>
  <si>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</si>
  <si>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</si>
  <si>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</si>
  <si>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</si>
  <si>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</si>
  <si>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</si>
  <si>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</si>
  <si>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</si>
  <si>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</si>
  <si>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</si>
  <si>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</si>
  <si>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</si>
  <si>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</si>
  <si>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</si>
  <si>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</si>
  <si>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</si>
  <si>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</si>
  <si>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</si>
  <si>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</si>
  <si>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</si>
  <si>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</si>
  <si>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</si>
  <si>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</si>
  <si>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</si>
  <si>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</si>
  <si>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</si>
  <si>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</si>
  <si>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</si>
  <si>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</si>
  <si>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</si>
  <si>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</si>
  <si>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</si>
  <si>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</si>
  <si>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</si>
  <si>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</si>
  <si>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</si>
  <si>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</si>
  <si>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</si>
  <si>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</si>
  <si>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</si>
  <si>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</si>
  <si>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</si>
  <si>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</si>
  <si>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</si>
  <si>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</si>
  <si>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</si>
  <si>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</si>
  <si>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</si>
  <si>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</si>
  <si>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</si>
  <si>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</si>
  <si>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</si>
  <si>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</si>
  <si>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</si>
  <si>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</si>
  <si>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</si>
  <si>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</si>
  <si>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</si>
  <si>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</si>
  <si>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</si>
  <si>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</si>
  <si>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</si>
  <si>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</si>
  <si>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</si>
  <si>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</si>
  <si>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</si>
  <si>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</si>
  <si>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</si>
  <si>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</si>
  <si>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</si>
  <si>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</si>
  <si>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</si>
  <si>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</si>
  <si>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</si>
  <si>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</si>
  <si>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</si>
  <si>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</si>
  <si>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</si>
  <si>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</si>
  <si>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</si>
  <si>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</si>
  <si>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</si>
  <si>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</si>
  <si>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</si>
  <si>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</si>
  <si>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</si>
  <si>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</si>
  <si>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</si>
  <si>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</si>
  <si>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</si>
  <si>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</si>
  <si>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</si>
  <si>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</si>
  <si>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</si>
  <si>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</si>
  <si>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</si>
  <si>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</si>
  <si>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</si>
  <si>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</si>
  <si>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</si>
  <si>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</si>
  <si>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</si>
  <si>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</si>
  <si>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</si>
  <si>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</si>
  <si>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</si>
  <si>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</si>
  <si>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</si>
  <si>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</si>
  <si>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</si>
  <si>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</si>
  <si>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</si>
  <si>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</si>
  <si>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</si>
  <si>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</si>
  <si>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</si>
  <si>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</si>
  <si>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</si>
  <si>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</si>
  <si>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</si>
  <si>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</si>
  <si>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</si>
  <si>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</si>
  <si>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</si>
  <si>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</si>
  <si>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</si>
  <si>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</si>
  <si>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</si>
  <si>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</si>
  <si>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</si>
  <si>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</si>
  <si>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</si>
  <si>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</si>
  <si>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</si>
  <si>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</si>
  <si>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</si>
  <si>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</si>
  <si>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</si>
  <si>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</si>
  <si>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</si>
  <si>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</si>
  <si>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</si>
  <si>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</si>
  <si>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</si>
  <si>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</si>
  <si>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</si>
  <si>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</si>
  <si>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</si>
  <si>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</si>
  <si>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</si>
  <si>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</si>
  <si>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</si>
  <si>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</si>
  <si>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</si>
  <si>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</si>
  <si>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</si>
  <si>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</si>
  <si>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</si>
  <si>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</si>
  <si>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</si>
  <si>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</si>
  <si>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</si>
  <si>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</si>
  <si>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</si>
  <si>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</si>
  <si>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</si>
  <si>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</si>
  <si>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</si>
  <si>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</si>
  <si>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</si>
  <si>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</si>
  <si>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</si>
  <si>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</si>
  <si>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</si>
  <si>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</si>
  <si>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</si>
  <si>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</si>
  <si>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</si>
  <si>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</si>
  <si>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</si>
  <si>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</si>
  <si>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</si>
  <si>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</si>
  <si>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</si>
  <si>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</si>
  <si>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</si>
  <si>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</si>
  <si>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</si>
  <si>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</si>
  <si>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</si>
  <si>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</si>
  <si>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</si>
  <si>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</si>
  <si>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</si>
  <si>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</si>
  <si>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</si>
  <si>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</si>
  <si>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</si>
  <si>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</si>
  <si>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</si>
  <si>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</si>
  <si>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</si>
  <si>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</si>
  <si>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</si>
  <si>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</si>
  <si>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</si>
  <si>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</si>
  <si>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</si>
  <si>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</si>
  <si>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</si>
  <si>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</si>
  <si>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</si>
  <si>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</si>
  <si>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</si>
  <si>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</si>
  <si>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</si>
  <si>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</si>
  <si>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</si>
  <si>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</si>
  <si>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</si>
  <si>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</si>
  <si>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</si>
  <si>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</si>
  <si>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</si>
  <si>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</si>
  <si>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</si>
  <si>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</si>
  <si>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</si>
  <si>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</si>
  <si>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</si>
  <si>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</si>
  <si>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</si>
  <si>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</si>
  <si>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</si>
  <si>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</si>
  <si>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</si>
  <si>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</si>
  <si>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</si>
  <si>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</si>
  <si>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</si>
  <si>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</si>
  <si>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</si>
  <si>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</si>
  <si>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</si>
  <si>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</si>
  <si>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</si>
  <si>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</si>
  <si>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</si>
  <si>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</si>
  <si>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</si>
  <si>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</si>
  <si>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</si>
  <si>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</si>
  <si>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</si>
  <si>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</si>
  <si>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</si>
  <si>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</si>
  <si>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</si>
  <si>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</si>
  <si>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</si>
  <si>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</si>
  <si>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</si>
  <si>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</si>
  <si>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</si>
  <si>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</si>
  <si>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</si>
  <si>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</si>
  <si>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</si>
  <si>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</si>
  <si>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</si>
  <si>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</si>
  <si>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</si>
  <si>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</si>
  <si>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</si>
  <si>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</si>
  <si>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</si>
  <si>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</si>
  <si>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</si>
  <si>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</si>
  <si>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</si>
  <si>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</si>
  <si>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</si>
  <si>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</si>
  <si>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</si>
  <si>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</si>
  <si>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</si>
  <si>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</si>
  <si>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</si>
  <si>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</si>
  <si>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</si>
  <si>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</si>
  <si>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</si>
  <si>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</si>
  <si>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</si>
  <si>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</si>
  <si>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</si>
  <si>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</si>
  <si>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</si>
  <si>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</si>
  <si>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</si>
  <si>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</si>
  <si>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</si>
  <si>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</si>
  <si>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</si>
  <si>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</si>
  <si>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</si>
  <si>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</si>
  <si>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</si>
  <si>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</si>
  <si>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</si>
  <si>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</si>
  <si>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</si>
  <si>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</si>
  <si>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</si>
  <si>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</si>
  <si>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</si>
  <si>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</si>
  <si>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</si>
  <si>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</si>
  <si>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</si>
  <si>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</si>
  <si>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</si>
  <si>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</si>
  <si>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</si>
  <si>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</si>
  <si>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</si>
  <si>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</si>
  <si>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</si>
  <si>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</si>
  <si>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</si>
  <si>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</si>
  <si>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</si>
  <si>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</si>
  <si>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</si>
  <si>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</si>
  <si>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</si>
  <si>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</si>
  <si>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</si>
  <si>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</si>
  <si>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</si>
  <si>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</si>
  <si>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</si>
  <si>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</si>
  <si>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</si>
  <si>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</si>
  <si>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</si>
  <si>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</si>
  <si>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</si>
  <si>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</si>
  <si>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</si>
  <si>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</si>
  <si>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</si>
  <si>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</si>
  <si>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</si>
  <si>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</si>
  <si>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</si>
  <si>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</si>
  <si>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</si>
  <si>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</si>
  <si>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</si>
  <si>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</si>
  <si>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</si>
  <si>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</si>
  <si>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</si>
  <si>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</si>
  <si>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</si>
  <si>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</si>
  <si>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</si>
  <si>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</si>
  <si>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</si>
  <si>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</si>
  <si>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</si>
  <si>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</si>
  <si>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</si>
  <si>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</si>
  <si>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</si>
  <si>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</si>
  <si>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</si>
  <si>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</si>
  <si>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</si>
  <si>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</si>
  <si>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</si>
  <si>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</si>
  <si>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</si>
  <si>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</si>
  <si>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</si>
  <si>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</si>
  <si>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</si>
  <si>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</si>
  <si>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</si>
  <si>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</si>
  <si>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</si>
  <si>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</si>
  <si>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</si>
  <si>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</si>
  <si>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</si>
  <si>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</si>
  <si>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</si>
  <si>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</si>
  <si>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</si>
  <si>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</si>
  <si>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</si>
  <si>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</si>
  <si>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</si>
  <si>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</si>
  <si>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</si>
  <si>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</si>
  <si>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</si>
  <si>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</si>
  <si>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</si>
  <si>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</si>
  <si>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</si>
  <si>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</si>
  <si>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</si>
  <si>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</si>
  <si>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</si>
  <si>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</si>
  <si>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</si>
  <si>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</si>
  <si>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</si>
  <si>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</si>
  <si>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</si>
  <si>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</si>
  <si>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</si>
  <si>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</si>
  <si>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</si>
  <si>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</si>
  <si>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</si>
  <si>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</si>
  <si>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</si>
  <si>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</si>
  <si>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</si>
  <si>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</si>
  <si>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</si>
  <si>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</si>
  <si>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</si>
  <si>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</si>
  <si>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</si>
  <si>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</si>
  <si>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</si>
  <si>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</si>
  <si>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</si>
  <si>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</si>
  <si>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</si>
  <si>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</si>
  <si>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</si>
  <si>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</si>
  <si>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</si>
  <si>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</si>
  <si>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</si>
  <si>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</si>
  <si>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</si>
  <si>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</si>
  <si>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</si>
  <si>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</si>
  <si>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</si>
  <si>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</si>
  <si>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</si>
  <si>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</si>
  <si>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</si>
  <si>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</si>
  <si>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</si>
  <si>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</si>
  <si>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</si>
  <si>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</si>
  <si>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</si>
  <si>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</si>
  <si>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</si>
  <si>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</si>
  <si>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</si>
  <si>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</si>
  <si>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</si>
  <si>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</si>
  <si>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</si>
  <si>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</si>
  <si>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</si>
  <si>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</si>
  <si>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</si>
  <si>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</si>
  <si>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</si>
  <si>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</si>
  <si>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</si>
  <si>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</si>
  <si>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</si>
  <si>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</si>
  <si>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</si>
  <si>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</si>
  <si>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</si>
  <si>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</si>
  <si>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</si>
  <si>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</si>
  <si>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</si>
  <si>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</si>
  <si>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</si>
  <si>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</si>
  <si>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</si>
  <si>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</si>
  <si>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</si>
  <si>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</si>
  <si>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</si>
  <si>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</si>
  <si>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</si>
  <si>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</si>
  <si>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</si>
  <si>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</si>
  <si>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</si>
  <si>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</si>
  <si>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</si>
  <si>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</si>
  <si>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</si>
  <si>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</si>
  <si>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</si>
  <si>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</si>
  <si>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</si>
  <si>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</si>
  <si>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</si>
  <si>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</si>
  <si>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</si>
  <si>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</si>
  <si>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</si>
  <si>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</si>
  <si>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</si>
  <si>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</si>
  <si>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</si>
  <si>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</si>
  <si>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</si>
  <si>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</si>
  <si>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</si>
  <si>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</si>
  <si>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</si>
  <si>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</si>
  <si>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</si>
  <si>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</si>
  <si>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</si>
  <si>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</si>
  <si>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</si>
  <si>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</si>
  <si>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</si>
  <si>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</si>
  <si>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</si>
  <si>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</si>
  <si>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</si>
  <si>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</si>
  <si>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</si>
  <si>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</si>
  <si>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</si>
  <si>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</si>
  <si>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</si>
  <si>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</si>
  <si>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</si>
  <si>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</si>
  <si>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</si>
  <si>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</si>
  <si>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</si>
  <si>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</si>
  <si>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</si>
  <si>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</si>
  <si>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</si>
  <si>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</si>
  <si>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</si>
  <si>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</si>
  <si>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</si>
  <si>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</si>
  <si>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</si>
  <si>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</si>
  <si>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</si>
  <si>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</si>
  <si>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</si>
  <si>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</si>
  <si>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</si>
  <si>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</si>
  <si>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</si>
  <si>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</si>
  <si>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</si>
  <si>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</si>
  <si>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</si>
  <si>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</si>
  <si>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</si>
  <si>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</si>
  <si>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</si>
  <si>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</si>
  <si>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</si>
  <si>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r>
      <rPr>
        <b/>
        <sz val="11"/>
        <rFont val="Calibri"/>
        <family val="2"/>
        <scheme val="minor"/>
      </rPr>
      <t>Tabs B1 and F1 - section 24</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Tabs B1 and F1 - section 25</t>
    </r>
    <r>
      <rPr>
        <sz val="11"/>
        <rFont val="Calibri"/>
        <family val="2"/>
        <scheme val="minor"/>
      </rPr>
      <t xml:space="preserve">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r>
  </si>
  <si>
    <t>Hypothekenpfandbriefe</t>
  </si>
  <si>
    <t>Q 3 2021</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</si>
  <si>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</si>
  <si>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</si>
  <si>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</si>
  <si>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</si>
  <si>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</si>
  <si>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</si>
  <si>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</si>
  <si>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</si>
  <si>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</si>
  <si>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</si>
  <si>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</si>
  <si>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</si>
  <si>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</si>
  <si>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</si>
  <si>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</si>
  <si>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</si>
  <si>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</si>
  <si>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</si>
  <si>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</si>
  <si>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</si>
  <si>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</si>
  <si>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</si>
  <si>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</si>
  <si>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</si>
  <si>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</si>
  <si>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</si>
  <si>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</si>
  <si>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</si>
  <si>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</si>
  <si>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</si>
  <si>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</si>
  <si>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</si>
  <si>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</si>
  <si>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</si>
  <si>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</si>
  <si>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</si>
  <si>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</si>
  <si>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</si>
  <si>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</si>
  <si>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</si>
  <si>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</si>
  <si>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</si>
  <si>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</si>
  <si>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</si>
  <si>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</si>
  <si>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</si>
  <si>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</si>
  <si>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</si>
  <si>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</si>
  <si>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</si>
  <si>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</si>
  <si>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</si>
  <si>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</si>
  <si>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</si>
  <si>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</si>
  <si>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</si>
  <si>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</si>
  <si>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</si>
  <si>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</si>
  <si>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</si>
  <si>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</si>
  <si>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</si>
  <si>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</si>
  <si>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</si>
  <si>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</si>
  <si>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</si>
  <si>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</si>
  <si>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</si>
  <si>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</si>
  <si>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</si>
  <si>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</si>
  <si>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</si>
  <si>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</si>
  <si>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</si>
  <si>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</si>
  <si>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</si>
  <si>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</si>
  <si>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</si>
  <si>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</si>
  <si>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</si>
  <si>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</si>
  <si>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</si>
  <si>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</si>
  <si>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</si>
  <si>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</si>
  <si>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</si>
  <si>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</si>
  <si>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</si>
  <si>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</si>
  <si>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</si>
  <si>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</si>
  <si>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</si>
  <si>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</si>
  <si>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</si>
  <si>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</si>
  <si>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</si>
  <si>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</si>
  <si>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</si>
  <si>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</si>
  <si>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</si>
  <si>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</si>
  <si>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</si>
  <si>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</si>
  <si>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</si>
  <si>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</si>
  <si>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</si>
  <si>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</si>
  <si>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</si>
  <si>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</si>
  <si>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</si>
  <si>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</si>
  <si>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</si>
  <si>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</si>
  <si>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</si>
  <si>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</si>
  <si>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</si>
  <si>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</si>
  <si>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</si>
  <si>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</si>
  <si>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</si>
  <si>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</si>
  <si>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</si>
  <si>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</si>
  <si>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</si>
  <si>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</si>
  <si>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</si>
  <si>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</si>
  <si>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</si>
  <si>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</si>
  <si>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</si>
  <si>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</si>
  <si>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</si>
  <si>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</si>
  <si>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</si>
  <si>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</si>
  <si>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</si>
  <si>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</si>
  <si>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</si>
  <si>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</si>
  <si>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</si>
  <si>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</si>
  <si>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</si>
  <si>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</si>
  <si>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</si>
  <si>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</si>
  <si>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</si>
  <si>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</si>
  <si>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</si>
  <si>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</si>
  <si>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</si>
  <si>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</si>
  <si>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</si>
  <si>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</si>
  <si>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</si>
  <si>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</si>
  <si>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</si>
  <si>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</si>
  <si>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</si>
  <si>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</si>
  <si>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</si>
  <si>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</si>
  <si>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</si>
  <si>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</si>
  <si>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</si>
  <si>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</si>
  <si>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</si>
  <si>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</si>
  <si>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</si>
  <si>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</si>
  <si>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</si>
  <si>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</si>
  <si>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</si>
  <si>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</si>
  <si>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</si>
  <si>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</si>
  <si>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</si>
  <si>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</si>
  <si>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</si>
  <si>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</si>
  <si>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</si>
  <si>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</si>
  <si>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</si>
  <si>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</si>
  <si>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</si>
  <si>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</si>
  <si>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</si>
  <si>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</si>
  <si>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</si>
  <si>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</si>
  <si>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</si>
  <si>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</si>
  <si>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</si>
  <si>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</si>
  <si>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</si>
  <si>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</si>
  <si>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</si>
  <si>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</si>
  <si>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</si>
  <si>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</si>
  <si>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</si>
  <si>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</si>
  <si>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</si>
  <si>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</si>
  <si>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</si>
  <si>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</si>
  <si>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</si>
  <si>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</si>
  <si>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</si>
  <si>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</si>
  <si>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</si>
  <si>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</si>
  <si>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</si>
  <si>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</si>
  <si>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</si>
  <si>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</si>
  <si>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</si>
  <si>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</si>
  <si>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</si>
  <si>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</si>
  <si>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</si>
  <si>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</si>
  <si>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</si>
  <si>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</si>
  <si>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</si>
  <si>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</si>
  <si>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</si>
  <si>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</si>
  <si>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</si>
  <si>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</si>
  <si>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</si>
  <si>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</si>
  <si>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</si>
  <si>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</si>
  <si>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</si>
  <si>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</si>
  <si>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</si>
  <si>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</si>
  <si>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</si>
  <si>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</si>
  <si>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</si>
  <si>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</si>
  <si>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</si>
  <si>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</si>
  <si>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</si>
  <si>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</si>
  <si>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</si>
  <si>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</si>
  <si>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</si>
  <si>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</si>
  <si>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</si>
  <si>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</si>
  <si>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</si>
  <si>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</si>
  <si>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</si>
  <si>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</si>
  <si>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</si>
  <si>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</si>
  <si>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</si>
  <si>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</si>
  <si>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</si>
  <si>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</si>
  <si>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</si>
  <si>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</si>
  <si>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</si>
  <si>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</si>
  <si>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</si>
  <si>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</si>
  <si>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</si>
  <si>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</si>
  <si>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</si>
  <si>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</si>
  <si>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</si>
  <si>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</si>
  <si>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</si>
  <si>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</si>
  <si>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</si>
  <si>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</si>
  <si>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</si>
  <si>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</si>
  <si>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</si>
  <si>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</si>
  <si>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</si>
  <si>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</si>
  <si>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</si>
  <si>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</si>
  <si>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</si>
  <si>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</si>
  <si>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</si>
  <si>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</si>
  <si>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</si>
  <si>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</si>
  <si>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</si>
  <si>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</si>
  <si>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</si>
  <si>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</si>
  <si>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</si>
  <si>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</si>
  <si>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</si>
  <si>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</si>
  <si>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</si>
  <si>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</si>
  <si>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</si>
  <si>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</si>
  <si>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</si>
  <si>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</si>
  <si>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</si>
  <si>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</si>
  <si>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</si>
  <si>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</si>
  <si>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</si>
  <si>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</si>
  <si>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</si>
  <si>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</si>
  <si>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</si>
  <si>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</si>
  <si>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</si>
  <si>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</si>
  <si>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</si>
  <si>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</si>
  <si>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</si>
  <si>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</si>
  <si>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</si>
  <si>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</si>
  <si>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</si>
  <si>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</si>
  <si>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</si>
  <si>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</si>
  <si>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</si>
  <si>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</si>
  <si>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</si>
  <si>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</si>
  <si>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</si>
  <si>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</si>
  <si>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</si>
  <si>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</si>
  <si>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</si>
  <si>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</si>
  <si>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</si>
  <si>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</si>
  <si>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</si>
  <si>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</si>
  <si>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</si>
  <si>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</si>
  <si>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</si>
  <si>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</si>
  <si>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</si>
  <si>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</si>
  <si>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</si>
  <si>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</si>
  <si>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</si>
  <si>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</si>
  <si>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</si>
  <si>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</si>
  <si>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</si>
  <si>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</si>
  <si>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</si>
  <si>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</si>
  <si>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</si>
  <si>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</si>
  <si>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</si>
  <si>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</si>
  <si>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</si>
  <si>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</si>
  <si>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</si>
  <si>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</si>
  <si>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</si>
  <si>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</si>
  <si>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</si>
  <si>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</si>
  <si>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</si>
  <si>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</si>
  <si>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</si>
  <si>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</si>
  <si>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</si>
  <si>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</si>
  <si>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</si>
  <si>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</si>
  <si>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</si>
  <si>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</si>
  <si>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</si>
  <si>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</si>
  <si>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</si>
  <si>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</si>
  <si>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</si>
  <si>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</si>
  <si>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</si>
  <si>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</si>
  <si>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</si>
  <si>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</si>
  <si>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</si>
  <si>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</si>
  <si>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</si>
  <si>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</si>
  <si>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</si>
  <si>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</si>
  <si>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</si>
  <si>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</si>
  <si>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</si>
  <si>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</si>
  <si>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</si>
  <si>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</si>
  <si>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</si>
  <si>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</si>
  <si>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</si>
  <si>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</si>
  <si>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</si>
  <si>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</si>
  <si>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</si>
  <si>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</si>
  <si>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</si>
  <si>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</si>
  <si>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</si>
  <si>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</si>
  <si>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</si>
  <si>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</si>
  <si>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</si>
  <si>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</si>
  <si>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</si>
  <si>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</si>
  <si>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</si>
  <si>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</si>
  <si>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</si>
  <si>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</si>
  <si>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</si>
  <si>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</si>
  <si>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</si>
  <si>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</si>
  <si>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</si>
  <si>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</si>
  <si>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</si>
  <si>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</si>
  <si>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</si>
  <si>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</si>
  <si>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</si>
  <si>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</si>
  <si>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</si>
  <si>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</si>
  <si>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</si>
  <si>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</si>
  <si>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</si>
  <si>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</si>
  <si>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</si>
  <si>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</si>
  <si>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</si>
  <si>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</si>
  <si>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</si>
  <si>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</si>
  <si>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</si>
  <si>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</si>
  <si>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</si>
  <si>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</si>
  <si>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</si>
  <si>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</si>
  <si>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</si>
  <si>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</si>
  <si>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</si>
  <si>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</si>
  <si>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</si>
  <si>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</si>
  <si>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</si>
  <si>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</si>
  <si>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</si>
  <si>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</si>
  <si>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</si>
  <si>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</si>
  <si>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</si>
  <si>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</si>
  <si>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</si>
  <si>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</si>
  <si>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</si>
  <si>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</si>
  <si>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</si>
  <si>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</si>
  <si>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</si>
  <si>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</si>
  <si>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</si>
  <si>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</si>
  <si>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</si>
  <si>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</si>
  <si>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</si>
  <si>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</si>
  <si>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</si>
  <si>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</si>
  <si>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</si>
  <si>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</si>
  <si>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</si>
  <si>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</si>
  <si>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</si>
  <si>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</si>
  <si>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</si>
  <si>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</si>
  <si>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</si>
  <si>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</si>
  <si>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</si>
  <si>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</si>
  <si>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</si>
  <si>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</si>
  <si>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</si>
  <si>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</si>
  <si>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</si>
  <si>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</si>
  <si>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</si>
  <si>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</si>
  <si>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</si>
  <si>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</si>
  <si>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</si>
  <si>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</si>
  <si>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</si>
  <si>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</si>
  <si>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</si>
  <si>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</si>
  <si>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</si>
  <si>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</si>
  <si>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</si>
  <si>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</si>
  <si>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</si>
  <si>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</si>
  <si>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</si>
  <si>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</si>
  <si>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</si>
  <si>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</si>
  <si>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</si>
  <si>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</si>
  <si>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</si>
  <si>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</si>
  <si>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</si>
  <si>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</si>
  <si>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</si>
  <si>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</si>
  <si>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</si>
  <si>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</si>
  <si>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</si>
  <si>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</si>
  <si>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</si>
  <si>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</si>
  <si>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</si>
  <si>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</si>
  <si>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</si>
  <si>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</si>
  <si>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</si>
  <si>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</si>
  <si>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</si>
  <si>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</si>
  <si>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</si>
  <si>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</si>
  <si>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</si>
  <si>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</si>
  <si>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</si>
  <si>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</si>
  <si>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</si>
  <si>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</si>
  <si>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</si>
  <si>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</si>
  <si>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</si>
  <si>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</si>
  <si>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</si>
  <si>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</si>
  <si>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</si>
  <si>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</si>
  <si>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</si>
  <si>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</si>
  <si>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</si>
  <si>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</si>
  <si>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</si>
  <si>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</si>
  <si>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</si>
  <si>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</si>
  <si>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</si>
  <si>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</si>
  <si>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</si>
  <si>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</si>
  <si>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</si>
  <si>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</si>
  <si>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</si>
  <si>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</si>
  <si>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</si>
  <si>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</si>
  <si>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</si>
  <si>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</si>
  <si>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</si>
  <si>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</si>
  <si>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</si>
  <si>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</si>
  <si>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</si>
  <si>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</si>
  <si>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</si>
  <si>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</si>
  <si>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</si>
  <si>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</si>
  <si>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</si>
  <si>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</si>
  <si>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</si>
  <si>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</si>
  <si>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</si>
  <si>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</si>
  <si>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</si>
  <si>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</si>
  <si>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</si>
  <si>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</si>
  <si>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</si>
  <si>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</si>
  <si>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</si>
  <si>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</si>
  <si>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</si>
  <si>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</si>
  <si>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</si>
  <si>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</si>
  <si>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</si>
  <si>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</si>
  <si>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</si>
  <si>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</si>
  <si>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</si>
  <si>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</si>
  <si>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</si>
  <si>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</si>
  <si>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</si>
  <si>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</si>
  <si>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</si>
  <si>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</si>
  <si>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</si>
  <si>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</si>
  <si>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</si>
  <si>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</si>
  <si>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</si>
  <si>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</si>
  <si>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</si>
  <si>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</si>
  <si>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</si>
  <si>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</si>
  <si>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</si>
  <si>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</si>
  <si>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</si>
  <si>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</si>
  <si>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</si>
  <si>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</si>
  <si>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</si>
  <si>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</si>
  <si>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</si>
  <si>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</si>
  <si>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</si>
  <si>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</si>
  <si>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</si>
  <si>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</si>
  <si>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</si>
  <si>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</si>
  <si>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</si>
  <si>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</si>
  <si>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</si>
  <si>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</si>
  <si>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</si>
  <si>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</si>
  <si>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</si>
  <si>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</si>
  <si>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</si>
  <si>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</si>
  <si>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</si>
  <si>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</si>
  <si>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</si>
  <si>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</si>
  <si>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</si>
  <si>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</si>
  <si>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</si>
  <si>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</si>
  <si>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</si>
  <si>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</si>
  <si>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</si>
  <si>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</si>
  <si>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</si>
  <si>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</si>
  <si>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</si>
  <si>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</si>
  <si>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</si>
  <si>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</si>
  <si>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</si>
  <si>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</si>
  <si>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</si>
  <si>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</si>
  <si>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</si>
  <si>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</si>
  <si>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</si>
  <si>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</si>
  <si>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</si>
  <si>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</si>
  <si>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</si>
  <si>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</si>
  <si>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</si>
  <si>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</si>
  <si>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</si>
  <si>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</si>
  <si>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</si>
  <si>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</si>
  <si>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</si>
  <si>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</si>
  <si>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</si>
  <si>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</si>
  <si>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</si>
  <si>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</si>
  <si>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</si>
  <si>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</si>
  <si>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</si>
  <si>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</si>
  <si>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</si>
  <si>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</si>
  <si>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</si>
  <si>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</si>
  <si>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</si>
  <si>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</si>
  <si>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</si>
  <si>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</si>
  <si>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</si>
  <si>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</si>
  <si>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</si>
  <si>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</si>
  <si>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</si>
  <si>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</si>
  <si>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</si>
  <si>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</si>
  <si>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</si>
  <si>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</si>
  <si>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</si>
  <si>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</si>
  <si>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</si>
  <si>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</si>
  <si>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</si>
  <si>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</si>
  <si>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</si>
  <si>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</si>
  <si>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</si>
  <si>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</si>
  <si>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</si>
  <si>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</si>
  <si>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</si>
  <si>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</si>
  <si>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</si>
  <si>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</si>
  <si>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</si>
  <si>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</si>
  <si>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</si>
  <si>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</si>
  <si>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</si>
  <si>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</si>
  <si>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</si>
  <si>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</si>
  <si>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</si>
  <si>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</si>
  <si>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</si>
  <si>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</si>
  <si>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</si>
  <si>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</si>
  <si>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</si>
  <si>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</si>
  <si>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</si>
  <si>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</si>
  <si>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</si>
  <si>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</si>
  <si>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9/30/2021</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</si>
  <si>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</si>
  <si>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</si>
  <si>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</si>
  <si>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</si>
  <si>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</si>
  <si>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</si>
  <si>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</si>
  <si>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</si>
  <si>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</si>
  <si>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</si>
  <si>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</si>
  <si>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</si>
  <si>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</si>
  <si>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</si>
  <si>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</si>
  <si>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</si>
  <si>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</si>
  <si>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</si>
  <si>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</si>
  <si>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</si>
  <si>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</si>
  <si>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</si>
  <si>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</si>
  <si>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</si>
  <si>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</si>
  <si>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</si>
  <si>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</si>
  <si>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</si>
  <si>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</si>
  <si>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</si>
  <si>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</si>
  <si>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</si>
  <si>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</si>
  <si>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</si>
  <si>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</si>
  <si>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</si>
  <si>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</si>
  <si>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</si>
  <si>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</si>
  <si>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</si>
  <si>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Assets in countries without EPC levels for CRE</t>
  </si>
  <si>
    <t>[&lt; 95 kWh/m²] Retail</t>
  </si>
  <si>
    <t>[&lt; 135 kWh/m²] Office</t>
  </si>
  <si>
    <t>[&lt; 105 kWh/m²] Hotel/Tourism</t>
  </si>
  <si>
    <t>[&lt; 70 kWh/m²] Shopping malls</t>
  </si>
  <si>
    <t>[&lt; 110 kWh/m²] Industry</t>
  </si>
  <si>
    <t>[&lt; 110 kWh/m²] Agriculture</t>
  </si>
  <si>
    <t>[&lt; 95 kWh/m²] Other commercially used</t>
  </si>
  <si>
    <t>[&lt; 250 kWh/m²] Hospital </t>
  </si>
  <si>
    <t>[&lt; 105 kWh/m²] School </t>
  </si>
  <si>
    <t>[&lt; 135 kWh/m²] other RE with a social relevant purpose</t>
  </si>
  <si>
    <t>[&lt; 110 kWh/m²] Land</t>
  </si>
  <si>
    <t>[&lt; 110 kWh/m²] Property developers / Bulding under construction</t>
  </si>
  <si>
    <t> Top category sustainability certificate</t>
  </si>
  <si>
    <t>Top 15 % approach</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</si>
  <si>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</si>
  <si>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</si>
  <si>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</si>
  <si>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</si>
  <si>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</si>
  <si>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</si>
  <si>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</si>
  <si>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</si>
  <si>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</si>
  <si>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</si>
  <si>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</si>
  <si>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 xml:space="preserve">[&lt; 250 kWh/m²] Hospital </t>
  </si>
  <si>
    <t xml:space="preserve">[&lt; 105 kWh/m²] School </t>
  </si>
  <si>
    <t xml:space="preserve"> Top category sustainability certificate</t>
  </si>
  <si>
    <t>https://www.coveredbondlabel.com/issuer/179/</t>
  </si>
  <si>
    <t>SDG(2)</t>
  </si>
  <si>
    <t>https://www.lbbw.de/green-bond</t>
  </si>
  <si>
    <t>see row 216</t>
  </si>
  <si>
    <t>see row 442</t>
  </si>
  <si>
    <t>see row 445</t>
  </si>
  <si>
    <t>see row 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</si>
</sst>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0.0\ ;&quot;-     &quot;"/>
    <numFmt numFmtId="169"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2" fillId="0" borderId="36" xfId="9" applyNumberFormat="1" applyFont="1" applyBorder="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2" fillId="0" borderId="37" xfId="9" applyNumberFormat="1" applyFont="1" applyBorder="1" applyAlignment="1">
      <alignment vertical="center"/>
    </xf>
    <xf numFmtId="168" fontId="43" fillId="0" borderId="0" xfId="9" applyNumberFormat="1" applyFont="1" applyAlignment="1">
      <alignment horizontal="right"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6" fontId="43" fillId="0" borderId="0" xfId="9" applyNumberFormat="1" applyFont="1" applyAlignment="1">
      <alignment horizontal="right" vertical="center" wrapText="1"/>
    </xf>
    <xf numFmtId="0" fontId="41" fillId="0" borderId="37" xfId="9" applyFont="1" applyBorder="1" applyAlignment="1">
      <alignment vertical="center"/>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3" xfId="9" applyNumberFormat="1" applyFont="1" applyBorder="1" applyAlignment="1">
      <alignment horizontal="center" vertical="center"/>
    </xf>
    <xf numFmtId="168" fontId="43" fillId="0" borderId="44" xfId="9" applyNumberFormat="1" applyFont="1" applyBorder="1" applyAlignment="1">
      <alignment horizontal="center" vertical="center"/>
    </xf>
    <xf numFmtId="166" fontId="44" fillId="10" borderId="45" xfId="9" applyNumberFormat="1" applyFont="1" applyFill="1" applyBorder="1" applyAlignment="1">
      <alignment horizontal="left" vertical="center" wrapText="1"/>
    </xf>
    <xf numFmtId="0" fontId="41" fillId="0" borderId="46" xfId="9" applyFont="1" applyBorder="1" applyAlignment="1">
      <alignment vertical="center"/>
    </xf>
    <xf numFmtId="166" fontId="43" fillId="0" borderId="46" xfId="9" applyNumberFormat="1" applyFont="1" applyBorder="1" applyAlignment="1">
      <alignment horizontal="center" vertical="center"/>
    </xf>
    <xf numFmtId="168" fontId="43" fillId="0" borderId="47" xfId="9" applyNumberFormat="1" applyFont="1" applyBorder="1" applyAlignment="1">
      <alignment horizontal="center" vertical="center"/>
    </xf>
    <xf numFmtId="168" fontId="43" fillId="0" borderId="48" xfId="9" applyNumberFormat="1" applyFont="1" applyBorder="1" applyAlignment="1">
      <alignment horizontal="center" vertical="center"/>
    </xf>
    <xf numFmtId="166" fontId="43" fillId="0" borderId="0" xfId="9" applyNumberFormat="1" applyFont="1" applyAlignment="1">
      <alignment horizontal="left" vertical="center" wrapText="1"/>
    </xf>
    <xf numFmtId="166" fontId="43" fillId="0" borderId="0" xfId="9" applyNumberFormat="1" applyFont="1" applyAlignment="1">
      <alignment horizontal="center" vertical="center"/>
    </xf>
    <xf numFmtId="166" fontId="43" fillId="0" borderId="0" xfId="9" applyNumberFormat="1" applyFont="1" applyAlignment="1">
      <alignment horizontal="center" vertical="center" wrapText="1"/>
    </xf>
    <xf numFmtId="3" fontId="43" fillId="0" borderId="13" xfId="9" applyNumberFormat="1" applyFont="1" applyBorder="1" applyAlignment="1">
      <alignment horizontal="center" vertical="center" wrapText="1"/>
    </xf>
    <xf numFmtId="3" fontId="43" fillId="0" borderId="50" xfId="9" applyNumberFormat="1" applyFont="1" applyBorder="1" applyAlignment="1">
      <alignment horizontal="center" vertical="center"/>
    </xf>
    <xf numFmtId="166" fontId="43" fillId="0" borderId="51" xfId="9" applyNumberFormat="1" applyFont="1" applyBorder="1" applyAlignment="1">
      <alignment horizontal="left" vertical="center" wrapText="1"/>
    </xf>
    <xf numFmtId="166" fontId="43" fillId="0" borderId="7" xfId="9" applyNumberFormat="1" applyFont="1" applyBorder="1" applyAlignment="1">
      <alignment horizontal="center" vertical="center"/>
    </xf>
    <xf numFmtId="166" fontId="43" fillId="0" borderId="52" xfId="9" applyNumberFormat="1" applyFont="1" applyBorder="1" applyAlignment="1">
      <alignment horizontal="center" vertical="center" wrapText="1"/>
    </xf>
    <xf numFmtId="166" fontId="43" fillId="10" borderId="40" xfId="9" applyNumberFormat="1" applyFont="1" applyFill="1" applyBorder="1" applyAlignment="1">
      <alignment vertical="center" wrapText="1"/>
    </xf>
    <xf numFmtId="166" fontId="43" fillId="10" borderId="12" xfId="9" applyNumberFormat="1" applyFont="1" applyFill="1" applyBorder="1" applyAlignment="1">
      <alignment vertical="center" wrapText="1"/>
    </xf>
    <xf numFmtId="166" fontId="43" fillId="10" borderId="11" xfId="9" applyNumberFormat="1" applyFont="1" applyFill="1" applyBorder="1" applyAlignment="1">
      <alignment vertical="center" wrapText="1"/>
    </xf>
    <xf numFmtId="166" fontId="43" fillId="0" borderId="45"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0" borderId="53" xfId="9" applyFont="1" applyBorder="1" applyAlignment="1">
      <alignment horizontal="center" vertical="center" wrapText="1"/>
    </xf>
    <xf numFmtId="166" fontId="43" fillId="0" borderId="13" xfId="9" applyNumberFormat="1" applyFont="1" applyBorder="1" applyAlignment="1">
      <alignment horizontal="center"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1" fillId="0" borderId="42"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8"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9" xfId="9" applyNumberFormat="1" applyFont="1" applyBorder="1" applyAlignment="1">
      <alignment horizontal="center" vertical="center"/>
    </xf>
    <xf numFmtId="168" fontId="43" fillId="0" borderId="52" xfId="9" applyNumberFormat="1" applyFont="1" applyBorder="1" applyAlignment="1">
      <alignment horizontal="center" vertical="center"/>
    </xf>
    <xf numFmtId="166" fontId="44" fillId="0" borderId="4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166" fontId="43" fillId="0" borderId="47" xfId="9" applyNumberFormat="1" applyFont="1" applyBorder="1" applyAlignment="1">
      <alignment horizontal="center" vertical="center" wrapText="1"/>
    </xf>
    <xf numFmtId="166" fontId="43" fillId="0" borderId="48"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5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4" fillId="9" borderId="0" xfId="9" applyNumberFormat="1"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51" xfId="9" applyNumberFormat="1" applyFont="1" applyBorder="1" applyAlignment="1">
      <alignment horizontal="center" vertical="center"/>
    </xf>
    <xf numFmtId="166" fontId="43" fillId="0" borderId="58" xfId="9" applyNumberFormat="1" applyFont="1" applyBorder="1" applyAlignment="1">
      <alignment horizontal="center" vertical="center" wrapText="1"/>
    </xf>
    <xf numFmtId="166" fontId="43" fillId="10" borderId="45" xfId="9" applyNumberFormat="1" applyFont="1" applyFill="1" applyBorder="1" applyAlignment="1">
      <alignment vertical="center"/>
    </xf>
    <xf numFmtId="166" fontId="43" fillId="10" borderId="46" xfId="9" applyNumberFormat="1" applyFont="1" applyFill="1" applyBorder="1" applyAlignment="1">
      <alignment horizontal="center" vertical="center"/>
    </xf>
    <xf numFmtId="168" fontId="43" fillId="0" borderId="59" xfId="9" applyNumberFormat="1" applyFont="1" applyBorder="1" applyAlignment="1">
      <alignment horizontal="center" vertical="center"/>
    </xf>
    <xf numFmtId="168" fontId="43" fillId="0" borderId="56"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7" xfId="9" applyNumberFormat="1" applyFont="1" applyBorder="1" applyAlignment="1">
      <alignment horizontal="center" vertical="center"/>
    </xf>
    <xf numFmtId="0" fontId="41" fillId="0" borderId="47" xfId="9" applyFont="1" applyBorder="1" applyAlignment="1">
      <alignment vertical="center"/>
    </xf>
    <xf numFmtId="0" fontId="41" fillId="0" borderId="47" xfId="9" applyFont="1" applyBorder="1" applyAlignment="1">
      <alignment horizontal="center" vertical="center"/>
    </xf>
    <xf numFmtId="0" fontId="41" fillId="0" borderId="59" xfId="9" applyFont="1" applyBorder="1" applyAlignment="1">
      <alignment horizontal="center" vertical="center"/>
    </xf>
    <xf numFmtId="0" fontId="41" fillId="0" borderId="48" xfId="9" applyFont="1" applyBorder="1" applyAlignment="1">
      <alignment horizontal="center" vertical="center"/>
    </xf>
    <xf numFmtId="0" fontId="41" fillId="0" borderId="0" xfId="9" applyFont="1" applyAlignment="1">
      <alignment horizontal="left" vertical="center"/>
    </xf>
    <xf numFmtId="166" fontId="43" fillId="0" borderId="54" xfId="9" applyNumberFormat="1" applyFont="1" applyBorder="1" applyAlignment="1">
      <alignment horizontal="center" vertical="center" wrapText="1"/>
    </xf>
    <xf numFmtId="166" fontId="43" fillId="0" borderId="60" xfId="9" applyNumberFormat="1" applyFont="1" applyBorder="1" applyAlignment="1">
      <alignment horizontal="center" vertical="center"/>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61"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3" fontId="43" fillId="0" borderId="39" xfId="9" applyNumberFormat="1" applyFont="1" applyBorder="1" applyAlignment="1">
      <alignment horizontal="center" vertical="center"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10" borderId="49" xfId="9" applyNumberFormat="1" applyFont="1" applyFill="1" applyBorder="1" applyAlignment="1">
      <alignment horizontal="left" vertical="center" wrapText="1"/>
    </xf>
    <xf numFmtId="0" fontId="39" fillId="0" borderId="12" xfId="9" applyBorder="1"/>
    <xf numFmtId="0" fontId="39" fillId="0" borderId="11" xfId="9" applyBorder="1"/>
    <xf numFmtId="166" fontId="43" fillId="0" borderId="49" xfId="9" applyNumberFormat="1" applyFont="1" applyBorder="1" applyAlignment="1">
      <alignment horizontal="left" vertical="center" wrapText="1"/>
    </xf>
    <xf numFmtId="0" fontId="41" fillId="0" borderId="54" xfId="9" applyFont="1" applyBorder="1" applyAlignment="1">
      <alignment horizontal="left" vertical="center" wrapText="1"/>
    </xf>
    <xf numFmtId="0" fontId="39" fillId="0" borderId="41" xfId="9" applyBorder="1"/>
    <xf numFmtId="0" fontId="39" fillId="0" borderId="55" xfId="9" applyBorder="1"/>
    <xf numFmtId="166" fontId="43" fillId="0" borderId="12" xfId="9" applyNumberFormat="1" applyFont="1" applyBorder="1" applyAlignment="1">
      <alignment horizontal="left" vertical="center" wrapText="1"/>
    </xf>
    <xf numFmtId="166" fontId="43" fillId="0" borderId="41" xfId="9" applyNumberFormat="1" applyFont="1" applyBorder="1" applyAlignment="1">
      <alignment horizontal="left" vertical="center" wrapText="1"/>
    </xf>
    <xf numFmtId="166" fontId="43" fillId="0" borderId="33" xfId="9" applyNumberFormat="1" applyFont="1" applyBorder="1" applyAlignment="1">
      <alignment horizontal="left" vertical="center" wrapText="1"/>
    </xf>
    <xf numFmtId="0" fontId="39" fillId="0" borderId="34"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lbbw.de/green-bond"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80" t="s">
        <v>1931</v>
      </c>
      <c r="F6" s="480"/>
      <c r="G6" s="480"/>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9/30/2021</v>
      </c>
      <c r="G9" s="7"/>
      <c r="H9" s="7"/>
      <c r="I9" s="7"/>
      <c r="J9" s="8"/>
    </row>
    <row r="10" spans="2:10" ht="21" x14ac:dyDescent="0.25">
      <c r="B10" s="6"/>
      <c r="C10" s="7"/>
      <c r="D10" s="7"/>
      <c r="E10" s="7"/>
      <c r="F10" s="13" t="str">
        <f>"Cut-off Date: "&amp;'A. HTT General'!C17</f>
        <v>Cut-off Date: 9/30/2021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83" t="s">
        <v>15</v>
      </c>
      <c r="E24" s="479" t="s">
        <v>16</v>
      </c>
      <c r="F24" s="479"/>
      <c r="G24" s="479"/>
      <c r="H24" s="479"/>
      <c r="I24" s="7"/>
      <c r="J24" s="8"/>
    </row>
    <row r="25" spans="2:10" x14ac:dyDescent="0.25">
      <c r="B25" s="6"/>
      <c r="C25" s="7"/>
      <c r="D25" s="7"/>
      <c r="E25" s="16"/>
      <c r="F25" s="16"/>
      <c r="G25" s="16"/>
      <c r="H25" s="7"/>
      <c r="I25" s="7"/>
      <c r="J25" s="8"/>
    </row>
    <row r="26" spans="2:10" x14ac:dyDescent="0.25">
      <c r="B26" s="6"/>
      <c r="C26" s="7"/>
      <c r="D26" s="483" t="s">
        <v>17</v>
      </c>
      <c r="E26" s="479"/>
      <c r="F26" s="479"/>
      <c r="G26" s="479"/>
      <c r="H26" s="479"/>
      <c r="I26" s="7"/>
      <c r="J26" s="8"/>
    </row>
    <row r="27" spans="2:10" x14ac:dyDescent="0.25">
      <c r="B27" s="6"/>
      <c r="C27" s="7"/>
      <c r="D27" s="17"/>
      <c r="E27" s="17"/>
      <c r="F27" s="17"/>
      <c r="G27" s="17"/>
      <c r="H27" s="17"/>
      <c r="I27" s="7"/>
      <c r="J27" s="8"/>
    </row>
    <row r="28" spans="2:10" x14ac:dyDescent="0.25">
      <c r="B28" s="6"/>
      <c r="C28" s="7"/>
      <c r="D28" s="483" t="s">
        <v>18</v>
      </c>
      <c r="E28" s="479" t="s">
        <v>16</v>
      </c>
      <c r="F28" s="479"/>
      <c r="G28" s="479"/>
      <c r="H28" s="479"/>
      <c r="I28" s="7"/>
      <c r="J28" s="8"/>
    </row>
    <row r="29" spans="2:10" x14ac:dyDescent="0.25">
      <c r="B29" s="6"/>
      <c r="C29" s="7"/>
      <c r="D29" s="17"/>
      <c r="E29" s="17"/>
      <c r="F29" s="17"/>
      <c r="G29" s="17"/>
      <c r="H29" s="17"/>
      <c r="I29" s="7"/>
      <c r="J29" s="8"/>
    </row>
    <row r="30" spans="2:10" x14ac:dyDescent="0.25">
      <c r="B30" s="6"/>
      <c r="C30" s="7"/>
      <c r="D30" s="483" t="s">
        <v>19</v>
      </c>
      <c r="E30" s="479" t="s">
        <v>16</v>
      </c>
      <c r="F30" s="479"/>
      <c r="G30" s="479"/>
      <c r="H30" s="479"/>
      <c r="I30" s="7"/>
      <c r="J30" s="8"/>
    </row>
    <row r="31" spans="2:10" x14ac:dyDescent="0.25">
      <c r="B31" s="6"/>
      <c r="C31" s="7"/>
      <c r="D31" s="17"/>
      <c r="E31" s="17"/>
      <c r="F31" s="17"/>
      <c r="G31" s="17"/>
      <c r="H31" s="17"/>
      <c r="I31" s="7"/>
      <c r="J31" s="8"/>
    </row>
    <row r="32" spans="2:10" x14ac:dyDescent="0.25">
      <c r="B32" s="6"/>
      <c r="C32" s="7"/>
      <c r="D32" s="483" t="s">
        <v>20</v>
      </c>
      <c r="E32" s="479" t="s">
        <v>16</v>
      </c>
      <c r="F32" s="479"/>
      <c r="G32" s="479"/>
      <c r="H32" s="479"/>
      <c r="I32" s="7"/>
      <c r="J32" s="8"/>
    </row>
    <row r="33" spans="1:18" x14ac:dyDescent="0.25">
      <c r="B33" s="6"/>
      <c r="C33" s="7"/>
      <c r="D33" s="16"/>
      <c r="E33" s="16"/>
      <c r="F33" s="16"/>
      <c r="G33" s="16"/>
      <c r="H33" s="16"/>
      <c r="I33" s="7"/>
      <c r="J33" s="8"/>
    </row>
    <row r="34" spans="1:18" x14ac:dyDescent="0.25">
      <c r="B34" s="6"/>
      <c r="C34" s="7"/>
      <c r="D34" s="483" t="s">
        <v>21</v>
      </c>
      <c r="E34" s="479" t="s">
        <v>16</v>
      </c>
      <c r="F34" s="479"/>
      <c r="G34" s="479"/>
      <c r="H34" s="479"/>
      <c r="I34" s="7"/>
      <c r="J34" s="8"/>
    </row>
    <row r="35" spans="1:18" x14ac:dyDescent="0.25">
      <c r="B35" s="6"/>
      <c r="C35" s="7"/>
      <c r="D35" s="7"/>
      <c r="E35" s="7"/>
      <c r="F35" s="7"/>
      <c r="G35" s="7"/>
      <c r="H35" s="7"/>
      <c r="I35" s="7"/>
      <c r="J35" s="8"/>
    </row>
    <row r="36" spans="1:18" x14ac:dyDescent="0.25">
      <c r="B36" s="6"/>
      <c r="C36" s="7"/>
      <c r="D36" s="481" t="s">
        <v>22</v>
      </c>
      <c r="E36" s="482"/>
      <c r="F36" s="482"/>
      <c r="G36" s="482"/>
      <c r="H36" s="482"/>
      <c r="I36" s="7"/>
      <c r="J36" s="8"/>
    </row>
    <row r="37" spans="1:18" x14ac:dyDescent="0.25">
      <c r="B37" s="6"/>
      <c r="C37" s="7"/>
      <c r="D37" s="7"/>
      <c r="E37" s="7"/>
      <c r="F37" s="15"/>
      <c r="G37" s="7"/>
      <c r="H37" s="7"/>
      <c r="I37" s="7"/>
      <c r="J37" s="8"/>
    </row>
    <row r="38" spans="1:18" x14ac:dyDescent="0.25">
      <c r="B38" s="6"/>
      <c r="C38" s="7"/>
      <c r="D38" s="481" t="s">
        <v>1406</v>
      </c>
      <c r="E38" s="482"/>
      <c r="F38" s="482"/>
      <c r="G38" s="482"/>
      <c r="H38" s="482"/>
      <c r="I38" s="7"/>
      <c r="J38" s="8"/>
    </row>
    <row r="39" spans="1:18" x14ac:dyDescent="0.25">
      <c r="B39" s="6"/>
      <c r="C39" s="7"/>
      <c r="D39" s="131"/>
      <c r="E39" s="131"/>
      <c r="F39" s="131"/>
      <c r="G39" s="131"/>
      <c r="H39" s="131"/>
      <c r="I39" s="7"/>
      <c r="J39" s="8"/>
    </row>
    <row r="40" spans="1:18" s="256" customFormat="1" x14ac:dyDescent="0.25">
      <c r="A40" s="2"/>
      <c r="B40" s="6"/>
      <c r="C40" s="7"/>
      <c r="D40" s="478" t="s">
        <v>2377</v>
      </c>
      <c r="E40" s="479" t="s">
        <v>16</v>
      </c>
      <c r="F40" s="479"/>
      <c r="G40" s="479"/>
      <c r="H40" s="479"/>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78" t="s">
        <v>2485</v>
      </c>
      <c r="E42" s="479"/>
      <c r="F42" s="479"/>
      <c r="G42" s="479"/>
      <c r="H42" s="47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election activeCell="H5" sqref="H5"/>
    </sheetView>
  </sheetViews>
  <sheetFormatPr baseColWidth="10" defaultColWidth="11.42578125" defaultRowHeight="15" x14ac:dyDescent="0.25"/>
  <cols>
    <col min="1" max="1" width="46" style="431" customWidth="1"/>
    <col min="2" max="2" width="11.5703125" style="431" customWidth="1"/>
    <col min="3" max="3" width="15.7109375" style="436" customWidth="1"/>
    <col min="4" max="8" width="15.7109375" style="431" customWidth="1"/>
    <col min="9" max="9" width="16.7109375" style="431" customWidth="1"/>
    <col min="10" max="10" width="17.7109375" style="431" customWidth="1"/>
    <col min="11" max="11" width="27" style="431" customWidth="1"/>
    <col min="12" max="12" width="38.140625" style="431" customWidth="1"/>
    <col min="13" max="13" width="37.85546875" style="431" customWidth="1"/>
    <col min="14" max="1024" width="11.42578125" style="431" customWidth="1"/>
    <col min="1025" max="16384" width="11.42578125" style="430"/>
  </cols>
  <sheetData>
    <row r="1" spans="1:13" ht="15.75" customHeight="1" thickBot="1" x14ac:dyDescent="0.3">
      <c r="A1" s="343" t="s">
        <v>2569</v>
      </c>
      <c r="B1" s="344" t="s">
        <v>2499</v>
      </c>
      <c r="C1" s="345"/>
      <c r="D1" s="344"/>
      <c r="E1" s="344"/>
      <c r="F1" s="344"/>
      <c r="G1" s="344"/>
      <c r="H1" s="346"/>
    </row>
    <row r="2" spans="1:13" ht="13.9" customHeight="1" x14ac:dyDescent="0.25">
      <c r="A2" s="348" t="s">
        <v>2570</v>
      </c>
      <c r="B2" s="349" t="s">
        <v>2571</v>
      </c>
      <c r="C2" s="350">
        <v>16223.113187999999</v>
      </c>
      <c r="D2" s="351" t="s">
        <v>2572</v>
      </c>
      <c r="E2" s="351"/>
      <c r="F2" s="351"/>
      <c r="G2" s="349" t="s">
        <v>2571</v>
      </c>
      <c r="H2" s="350">
        <v>11167.238662</v>
      </c>
      <c r="K2" s="352"/>
      <c r="L2" s="352"/>
    </row>
    <row r="3" spans="1:13" ht="15" customHeight="1" x14ac:dyDescent="0.25">
      <c r="A3" s="353" t="s">
        <v>2573</v>
      </c>
      <c r="B3" s="349" t="s">
        <v>2574</v>
      </c>
      <c r="C3" s="350">
        <v>4.5999999999999996</v>
      </c>
      <c r="D3" s="494" t="s">
        <v>2575</v>
      </c>
      <c r="E3" s="488"/>
      <c r="F3" s="488"/>
      <c r="G3" s="354" t="s">
        <v>2574</v>
      </c>
      <c r="H3" s="350">
        <v>3.3</v>
      </c>
      <c r="K3" s="355"/>
      <c r="L3" s="355"/>
      <c r="M3" s="432"/>
    </row>
    <row r="4" spans="1:13" ht="15" customHeight="1" x14ac:dyDescent="0.25">
      <c r="A4" s="353" t="s">
        <v>2576</v>
      </c>
      <c r="B4" s="354" t="s">
        <v>2507</v>
      </c>
      <c r="C4" s="356">
        <v>100</v>
      </c>
      <c r="D4" s="494" t="s">
        <v>2577</v>
      </c>
      <c r="E4" s="488"/>
      <c r="F4" s="488"/>
      <c r="G4" s="349" t="s">
        <v>2578</v>
      </c>
      <c r="H4" s="356" t="s">
        <v>2579</v>
      </c>
      <c r="K4" s="357"/>
      <c r="L4" s="357"/>
    </row>
    <row r="5" spans="1:13" ht="15" customHeight="1" x14ac:dyDescent="0.25">
      <c r="A5" s="353" t="s">
        <v>2580</v>
      </c>
      <c r="B5" s="358"/>
      <c r="C5" s="356" t="s">
        <v>2579</v>
      </c>
      <c r="D5" s="494" t="s">
        <v>2581</v>
      </c>
      <c r="E5" s="488"/>
      <c r="F5" s="488"/>
      <c r="G5" s="354" t="s">
        <v>2582</v>
      </c>
      <c r="H5" s="476">
        <v>12</v>
      </c>
      <c r="K5" s="357"/>
      <c r="L5" s="357"/>
    </row>
    <row r="6" spans="1:13" ht="15" customHeight="1" x14ac:dyDescent="0.25">
      <c r="A6" s="353" t="s">
        <v>2583</v>
      </c>
      <c r="B6" s="349" t="s">
        <v>2578</v>
      </c>
      <c r="C6" s="356" t="s">
        <v>2584</v>
      </c>
      <c r="D6" s="494" t="s">
        <v>2585</v>
      </c>
      <c r="E6" s="488"/>
      <c r="F6" s="488"/>
      <c r="G6" s="354" t="s">
        <v>2578</v>
      </c>
      <c r="H6" s="359" t="s">
        <v>2579</v>
      </c>
      <c r="K6" s="357"/>
      <c r="L6" s="357"/>
    </row>
    <row r="7" spans="1:13" ht="15" customHeight="1" thickBot="1" x14ac:dyDescent="0.3">
      <c r="A7" s="360" t="s">
        <v>2586</v>
      </c>
      <c r="B7" s="354" t="s">
        <v>2507</v>
      </c>
      <c r="C7" s="356" t="s">
        <v>2584</v>
      </c>
      <c r="D7" s="495" t="s">
        <v>2587</v>
      </c>
      <c r="E7" s="492"/>
      <c r="F7" s="492"/>
      <c r="G7" s="361" t="s">
        <v>2578</v>
      </c>
      <c r="H7" s="362" t="s">
        <v>2584</v>
      </c>
      <c r="K7" s="357"/>
      <c r="L7" s="357"/>
    </row>
    <row r="8" spans="1:13" ht="15" customHeight="1" thickBot="1" x14ac:dyDescent="0.3">
      <c r="A8" s="363" t="s">
        <v>2588</v>
      </c>
      <c r="B8" s="349" t="s">
        <v>2507</v>
      </c>
      <c r="C8" s="350">
        <v>2</v>
      </c>
      <c r="D8" s="364"/>
      <c r="E8" s="364"/>
      <c r="F8" s="364"/>
      <c r="G8" s="364"/>
      <c r="H8" s="364"/>
      <c r="K8" s="357"/>
      <c r="L8" s="357"/>
    </row>
    <row r="9" spans="1:13" ht="15" customHeight="1" thickBot="1" x14ac:dyDescent="0.3">
      <c r="A9" s="353" t="s">
        <v>2589</v>
      </c>
      <c r="B9" s="349" t="s">
        <v>2578</v>
      </c>
      <c r="C9" s="356" t="s">
        <v>2584</v>
      </c>
      <c r="D9" s="496" t="s">
        <v>2590</v>
      </c>
      <c r="E9" s="497"/>
      <c r="F9" s="497"/>
      <c r="G9" s="365" t="s">
        <v>2571</v>
      </c>
      <c r="H9" s="366">
        <v>2293.6909580000001</v>
      </c>
    </row>
    <row r="10" spans="1:13" ht="15" customHeight="1" thickBot="1" x14ac:dyDescent="0.3">
      <c r="A10" s="353" t="s">
        <v>2591</v>
      </c>
      <c r="B10" s="349" t="s">
        <v>2578</v>
      </c>
      <c r="C10" s="356" t="s">
        <v>2584</v>
      </c>
      <c r="D10" s="364"/>
      <c r="E10" s="364"/>
      <c r="F10" s="364"/>
      <c r="G10" s="364"/>
      <c r="H10" s="364"/>
    </row>
    <row r="11" spans="1:13" ht="15" customHeight="1" x14ac:dyDescent="0.25">
      <c r="A11" s="360" t="s">
        <v>2592</v>
      </c>
      <c r="B11" s="354" t="s">
        <v>2524</v>
      </c>
      <c r="C11" s="356" t="s">
        <v>2584</v>
      </c>
      <c r="D11" s="367"/>
      <c r="E11" s="368"/>
      <c r="F11" s="369" t="s">
        <v>2525</v>
      </c>
      <c r="G11" s="370" t="s">
        <v>485</v>
      </c>
      <c r="H11" s="371" t="s">
        <v>487</v>
      </c>
      <c r="I11" s="372"/>
      <c r="J11" s="373"/>
      <c r="K11" s="374"/>
      <c r="L11" s="432"/>
    </row>
    <row r="12" spans="1:13" ht="15" customHeight="1" x14ac:dyDescent="0.25">
      <c r="A12" s="353" t="s">
        <v>2593</v>
      </c>
      <c r="B12" s="349" t="s">
        <v>2578</v>
      </c>
      <c r="C12" s="356" t="s">
        <v>2584</v>
      </c>
      <c r="D12" s="487" t="s">
        <v>2594</v>
      </c>
      <c r="E12" s="488"/>
      <c r="F12" s="489"/>
      <c r="G12" s="375">
        <v>28321</v>
      </c>
      <c r="H12" s="376">
        <v>1386</v>
      </c>
    </row>
    <row r="13" spans="1:13" ht="15" customHeight="1" thickBot="1" x14ac:dyDescent="0.3">
      <c r="A13" s="377" t="s">
        <v>2528</v>
      </c>
      <c r="B13" s="378" t="s">
        <v>2571</v>
      </c>
      <c r="C13" s="379">
        <v>6768.4659409999986</v>
      </c>
      <c r="D13" s="380" t="s">
        <v>1546</v>
      </c>
      <c r="E13" s="381"/>
      <c r="F13" s="382"/>
      <c r="G13" s="375">
        <v>37177</v>
      </c>
      <c r="H13" s="376">
        <v>2160</v>
      </c>
    </row>
    <row r="14" spans="1:13" ht="15" customHeight="1" thickBot="1" x14ac:dyDescent="0.3">
      <c r="A14" s="383" t="s">
        <v>2595</v>
      </c>
      <c r="B14" s="369" t="s">
        <v>2596</v>
      </c>
      <c r="C14" s="379">
        <v>1026.7135780000001</v>
      </c>
      <c r="D14" s="490" t="s">
        <v>2597</v>
      </c>
      <c r="E14" s="488"/>
      <c r="F14" s="489"/>
      <c r="G14" s="375">
        <v>34129</v>
      </c>
      <c r="H14" s="376">
        <v>2314</v>
      </c>
      <c r="I14" s="433"/>
      <c r="J14" s="433"/>
    </row>
    <row r="15" spans="1:13" ht="19.5" customHeight="1" x14ac:dyDescent="0.25">
      <c r="A15" s="385" t="s">
        <v>2598</v>
      </c>
      <c r="B15" s="369"/>
      <c r="C15" s="386"/>
      <c r="D15" s="490" t="s">
        <v>2599</v>
      </c>
      <c r="E15" s="488"/>
      <c r="F15" s="489"/>
      <c r="G15" s="387">
        <v>2678.88609</v>
      </c>
      <c r="H15" s="388"/>
    </row>
    <row r="16" spans="1:13" ht="15.75" customHeight="1" thickBot="1" x14ac:dyDescent="0.3">
      <c r="A16" s="389" t="s">
        <v>2600</v>
      </c>
      <c r="B16" s="349" t="s">
        <v>2571</v>
      </c>
      <c r="C16" s="390">
        <v>50</v>
      </c>
      <c r="D16" s="491" t="s">
        <v>2601</v>
      </c>
      <c r="E16" s="492"/>
      <c r="F16" s="493"/>
      <c r="G16" s="391">
        <v>3717.62347</v>
      </c>
      <c r="H16" s="364"/>
    </row>
    <row r="17" spans="1:13" ht="13.9" customHeight="1" thickBot="1" x14ac:dyDescent="0.3">
      <c r="A17" s="392" t="s">
        <v>2602</v>
      </c>
      <c r="B17" s="378" t="s">
        <v>2571</v>
      </c>
      <c r="C17" s="393">
        <v>0</v>
      </c>
      <c r="D17" s="394"/>
      <c r="E17" s="394"/>
      <c r="F17" s="394"/>
      <c r="G17" s="394" t="s">
        <v>2525</v>
      </c>
      <c r="H17" s="364"/>
    </row>
    <row r="18" spans="1:13" ht="15" customHeight="1" x14ac:dyDescent="0.25">
      <c r="A18" s="383" t="s">
        <v>2603</v>
      </c>
      <c r="B18" s="369" t="s">
        <v>2539</v>
      </c>
      <c r="C18" s="395" t="str">
        <f>IF(C20&lt;&gt;0,"Y","N")</f>
        <v>N</v>
      </c>
      <c r="D18" s="396"/>
      <c r="E18" s="396"/>
      <c r="F18" s="396"/>
      <c r="G18" s="396"/>
      <c r="H18" s="388"/>
      <c r="I18" s="434"/>
      <c r="J18" s="434"/>
    </row>
    <row r="19" spans="1:13" ht="13.9" customHeight="1" x14ac:dyDescent="0.25">
      <c r="A19" s="353" t="s">
        <v>2604</v>
      </c>
      <c r="B19" s="349" t="s">
        <v>2541</v>
      </c>
      <c r="C19" s="397"/>
      <c r="D19" s="396"/>
      <c r="E19" s="396"/>
      <c r="F19" s="396"/>
      <c r="G19" s="396"/>
      <c r="H19" s="388"/>
    </row>
    <row r="20" spans="1:13" ht="13.9" customHeight="1" thickBot="1" x14ac:dyDescent="0.3">
      <c r="A20" s="392" t="s">
        <v>2605</v>
      </c>
      <c r="B20" s="378" t="s">
        <v>2571</v>
      </c>
      <c r="C20" s="398">
        <v>0</v>
      </c>
      <c r="D20" s="394"/>
      <c r="E20" s="394"/>
      <c r="F20" s="394"/>
      <c r="G20" s="396"/>
      <c r="H20" s="388"/>
      <c r="I20" s="434"/>
      <c r="J20" s="434"/>
      <c r="K20" s="432"/>
      <c r="L20" s="432"/>
    </row>
    <row r="21" spans="1:13" ht="15" customHeight="1" x14ac:dyDescent="0.25">
      <c r="A21" s="399" t="s">
        <v>2606</v>
      </c>
      <c r="B21" s="400" t="s">
        <v>2571</v>
      </c>
      <c r="C21" s="401" t="s">
        <v>2544</v>
      </c>
      <c r="D21" s="402" t="s">
        <v>2607</v>
      </c>
      <c r="E21" s="403"/>
      <c r="F21" s="403"/>
      <c r="G21" s="364"/>
      <c r="H21" s="364"/>
    </row>
    <row r="22" spans="1:13" ht="15" customHeight="1" x14ac:dyDescent="0.25">
      <c r="A22" s="404" t="s">
        <v>213</v>
      </c>
      <c r="B22" s="405"/>
      <c r="C22" s="406">
        <v>10519.514332999999</v>
      </c>
      <c r="D22" s="356">
        <v>13723.699646999999</v>
      </c>
      <c r="E22" s="403"/>
      <c r="F22" s="403"/>
      <c r="G22" s="364"/>
      <c r="H22" s="364"/>
    </row>
    <row r="23" spans="1:13" ht="13.9" customHeight="1" x14ac:dyDescent="0.25">
      <c r="A23" s="407" t="s">
        <v>1437</v>
      </c>
      <c r="B23" s="354"/>
      <c r="C23" s="406">
        <v>0</v>
      </c>
      <c r="D23" s="356">
        <v>0</v>
      </c>
      <c r="E23" s="408"/>
      <c r="F23" s="408"/>
      <c r="G23" s="409"/>
      <c r="H23" s="364"/>
    </row>
    <row r="24" spans="1:13" ht="13.9" customHeight="1" x14ac:dyDescent="0.25">
      <c r="A24" s="407" t="s">
        <v>1438</v>
      </c>
      <c r="B24" s="354"/>
      <c r="C24" s="406">
        <v>0</v>
      </c>
      <c r="D24" s="356">
        <v>156.77131700000001</v>
      </c>
      <c r="E24" s="408"/>
      <c r="F24" s="408"/>
      <c r="G24" s="394"/>
      <c r="H24" s="364"/>
    </row>
    <row r="25" spans="1:13" ht="13.9" customHeight="1" x14ac:dyDescent="0.25">
      <c r="A25" s="410" t="s">
        <v>1439</v>
      </c>
      <c r="B25" s="354"/>
      <c r="C25" s="406">
        <v>0</v>
      </c>
      <c r="D25" s="356">
        <v>29.256208000000001</v>
      </c>
      <c r="E25" s="408"/>
      <c r="F25" s="408"/>
      <c r="G25" s="411"/>
      <c r="H25" s="364"/>
    </row>
    <row r="26" spans="1:13" ht="15.75" customHeight="1" x14ac:dyDescent="0.25">
      <c r="A26" s="410" t="s">
        <v>224</v>
      </c>
      <c r="B26" s="354"/>
      <c r="C26" s="406">
        <v>0</v>
      </c>
      <c r="D26" s="356">
        <v>0</v>
      </c>
      <c r="E26" s="408"/>
      <c r="F26" s="408"/>
      <c r="G26" s="411"/>
      <c r="H26" s="364"/>
    </row>
    <row r="27" spans="1:13" ht="13.9" customHeight="1" x14ac:dyDescent="0.25">
      <c r="A27" s="410" t="s">
        <v>226</v>
      </c>
      <c r="B27" s="354"/>
      <c r="C27" s="406">
        <v>0</v>
      </c>
      <c r="D27" s="356">
        <v>0</v>
      </c>
      <c r="E27" s="408"/>
      <c r="F27" s="408"/>
      <c r="G27" s="411"/>
      <c r="H27" s="364"/>
    </row>
    <row r="28" spans="1:13" ht="13.9" customHeight="1" x14ac:dyDescent="0.25">
      <c r="A28" s="410" t="s">
        <v>1440</v>
      </c>
      <c r="B28" s="354"/>
      <c r="C28" s="406">
        <v>0</v>
      </c>
      <c r="D28" s="356">
        <v>1015.795855</v>
      </c>
      <c r="E28" s="408"/>
      <c r="F28" s="408"/>
      <c r="G28" s="411"/>
      <c r="H28" s="364"/>
    </row>
    <row r="29" spans="1:13" ht="13.9" customHeight="1" x14ac:dyDescent="0.25">
      <c r="A29" s="410" t="s">
        <v>228</v>
      </c>
      <c r="B29" s="354"/>
      <c r="C29" s="406">
        <v>0</v>
      </c>
      <c r="D29" s="356">
        <v>0</v>
      </c>
      <c r="E29" s="408"/>
      <c r="F29" s="408"/>
      <c r="G29" s="411" t="s">
        <v>2525</v>
      </c>
      <c r="H29" s="388"/>
      <c r="K29" s="433"/>
      <c r="L29" s="433"/>
      <c r="M29" s="432"/>
    </row>
    <row r="30" spans="1:13" ht="15" customHeight="1" x14ac:dyDescent="0.25">
      <c r="A30" s="410" t="s">
        <v>1447</v>
      </c>
      <c r="B30" s="354"/>
      <c r="C30" s="406">
        <v>0</v>
      </c>
      <c r="D30" s="356">
        <v>0.49025299999999999</v>
      </c>
      <c r="E30" s="408"/>
      <c r="F30" s="408"/>
      <c r="G30" s="412"/>
      <c r="H30" s="364"/>
      <c r="J30" s="372"/>
      <c r="K30" s="373"/>
    </row>
    <row r="31" spans="1:13" ht="13.9" customHeight="1" x14ac:dyDescent="0.25">
      <c r="A31" s="410" t="s">
        <v>217</v>
      </c>
      <c r="B31" s="354"/>
      <c r="C31" s="406">
        <v>0</v>
      </c>
      <c r="D31" s="356">
        <v>0</v>
      </c>
      <c r="E31" s="408"/>
      <c r="F31" s="408"/>
      <c r="G31" s="394"/>
      <c r="H31" s="364"/>
      <c r="J31" s="355"/>
      <c r="K31" s="373"/>
    </row>
    <row r="32" spans="1:13" ht="13.9" customHeight="1" x14ac:dyDescent="0.25">
      <c r="A32" s="410" t="s">
        <v>232</v>
      </c>
      <c r="B32" s="354"/>
      <c r="C32" s="406">
        <v>0</v>
      </c>
      <c r="D32" s="356">
        <v>0</v>
      </c>
      <c r="E32" s="408"/>
      <c r="F32" s="408"/>
      <c r="G32" s="394"/>
      <c r="H32" s="364"/>
    </row>
    <row r="33" spans="1:12" ht="13.9" customHeight="1" thickBot="1" x14ac:dyDescent="0.3">
      <c r="A33" s="413" t="s">
        <v>1441</v>
      </c>
      <c r="B33" s="361"/>
      <c r="C33" s="414">
        <v>647.72432900000001</v>
      </c>
      <c r="D33" s="379">
        <v>1297.0999079999999</v>
      </c>
      <c r="E33" s="408"/>
      <c r="F33" s="408"/>
      <c r="G33" s="394"/>
      <c r="H33" s="364"/>
    </row>
    <row r="34" spans="1:12" ht="13.9" customHeight="1" x14ac:dyDescent="0.25">
      <c r="A34" s="415" t="s">
        <v>2608</v>
      </c>
      <c r="B34" s="416"/>
      <c r="C34" s="370" t="s">
        <v>2547</v>
      </c>
      <c r="D34" s="417" t="s">
        <v>2548</v>
      </c>
      <c r="E34" s="418" t="s">
        <v>2549</v>
      </c>
      <c r="F34" s="418" t="s">
        <v>2550</v>
      </c>
      <c r="G34" s="371" t="s">
        <v>2551</v>
      </c>
      <c r="H34" s="364"/>
    </row>
    <row r="35" spans="1:12" ht="13.9" customHeight="1" thickBot="1" x14ac:dyDescent="0.3">
      <c r="A35" s="419" t="s">
        <v>2609</v>
      </c>
      <c r="B35" s="420"/>
      <c r="C35" s="421" t="s">
        <v>2553</v>
      </c>
      <c r="D35" s="421" t="s">
        <v>2553</v>
      </c>
      <c r="E35" s="421" t="s">
        <v>2553</v>
      </c>
      <c r="F35" s="421"/>
      <c r="G35" s="421"/>
      <c r="H35" s="364"/>
    </row>
    <row r="36" spans="1:12" ht="15" customHeight="1" x14ac:dyDescent="0.25">
      <c r="A36" s="383" t="s">
        <v>2610</v>
      </c>
      <c r="B36" s="422"/>
      <c r="C36" s="423" t="s">
        <v>2555</v>
      </c>
      <c r="D36" s="423" t="s">
        <v>2556</v>
      </c>
      <c r="E36" s="424" t="s">
        <v>2557</v>
      </c>
      <c r="F36" s="424" t="s">
        <v>2558</v>
      </c>
      <c r="G36" s="425" t="s">
        <v>2559</v>
      </c>
      <c r="H36" s="364"/>
      <c r="K36" s="435"/>
    </row>
    <row r="37" spans="1:12" ht="13.9" customHeight="1" thickBot="1" x14ac:dyDescent="0.3">
      <c r="A37" s="427"/>
      <c r="B37" s="428" t="s">
        <v>2571</v>
      </c>
      <c r="C37" s="414">
        <v>398.295501</v>
      </c>
      <c r="D37" s="414">
        <v>363.44156600000002</v>
      </c>
      <c r="E37" s="414">
        <v>487.79519299999998</v>
      </c>
      <c r="F37" s="414">
        <v>963.81792500000006</v>
      </c>
      <c r="G37" s="414">
        <v>12983.049424999999</v>
      </c>
      <c r="H37" s="364"/>
    </row>
    <row r="38" spans="1:12" ht="19.5" customHeight="1" x14ac:dyDescent="0.25">
      <c r="A38" s="383" t="s">
        <v>2611</v>
      </c>
      <c r="B38" s="422"/>
      <c r="C38" s="423" t="s">
        <v>2612</v>
      </c>
      <c r="D38" s="423" t="s">
        <v>2613</v>
      </c>
      <c r="E38" s="424" t="s">
        <v>2614</v>
      </c>
      <c r="F38" s="424" t="s">
        <v>2615</v>
      </c>
      <c r="G38" s="424" t="s">
        <v>2616</v>
      </c>
      <c r="H38" s="425" t="s">
        <v>2617</v>
      </c>
      <c r="L38" s="433"/>
    </row>
    <row r="39" spans="1:12" ht="15" customHeight="1" thickBot="1" x14ac:dyDescent="0.3">
      <c r="A39" s="427"/>
      <c r="B39" s="428" t="s">
        <v>2571</v>
      </c>
      <c r="C39" s="406">
        <v>747.15922599999999</v>
      </c>
      <c r="D39" s="406">
        <v>1354.9855580000001</v>
      </c>
      <c r="E39" s="406">
        <v>2456.8967619999999</v>
      </c>
      <c r="F39" s="406">
        <v>3559.8215869999999</v>
      </c>
      <c r="G39" s="406">
        <v>5277.5001279999997</v>
      </c>
      <c r="H39" s="406">
        <v>1800.0363480000001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80" zoomScaleNormal="80" workbookViewId="0">
      <selection activeCell="C76" sqref="C76"/>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98" t="s">
        <v>1405</v>
      </c>
      <c r="B1" s="498"/>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3319</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69</v>
      </c>
      <c r="H75" s="64"/>
    </row>
    <row r="76" spans="1:14" x14ac:dyDescent="0.25">
      <c r="A76" s="66" t="s">
        <v>1367</v>
      </c>
      <c r="B76" s="66" t="s">
        <v>1400</v>
      </c>
      <c r="C76" s="66">
        <v>55.2</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62" t="s">
        <v>3320</v>
      </c>
      <c r="D82" s="273" t="s">
        <v>3320</v>
      </c>
      <c r="E82" s="273" t="s">
        <v>3320</v>
      </c>
      <c r="F82" s="273" t="s">
        <v>3321</v>
      </c>
      <c r="G82" s="273" t="s">
        <v>1245</v>
      </c>
      <c r="H82" s="64"/>
    </row>
    <row r="83" spans="1:8" x14ac:dyDescent="0.25">
      <c r="A83" s="66" t="s">
        <v>1374</v>
      </c>
      <c r="B83" s="66" t="s">
        <v>1390</v>
      </c>
      <c r="C83" s="66" t="s">
        <v>3320</v>
      </c>
      <c r="D83" s="66" t="s">
        <v>3320</v>
      </c>
      <c r="E83" s="66" t="s">
        <v>3320</v>
      </c>
      <c r="F83" s="66" t="s">
        <v>3321</v>
      </c>
      <c r="G83" s="66" t="s">
        <v>1245</v>
      </c>
      <c r="H83" s="64"/>
    </row>
    <row r="84" spans="1:8" x14ac:dyDescent="0.25">
      <c r="A84" s="66" t="s">
        <v>1375</v>
      </c>
      <c r="B84" s="66" t="s">
        <v>1388</v>
      </c>
      <c r="C84" s="66" t="s">
        <v>3320</v>
      </c>
      <c r="D84" s="66" t="s">
        <v>3320</v>
      </c>
      <c r="E84" s="66" t="s">
        <v>3320</v>
      </c>
      <c r="F84" s="66" t="s">
        <v>3321</v>
      </c>
      <c r="G84" s="66" t="s">
        <v>1245</v>
      </c>
      <c r="H84" s="64"/>
    </row>
    <row r="85" spans="1:8" x14ac:dyDescent="0.25">
      <c r="A85" s="66" t="s">
        <v>1376</v>
      </c>
      <c r="B85" s="66" t="s">
        <v>1389</v>
      </c>
      <c r="C85" s="66" t="s">
        <v>3320</v>
      </c>
      <c r="D85" s="66" t="s">
        <v>3320</v>
      </c>
      <c r="E85" s="66" t="s">
        <v>3320</v>
      </c>
      <c r="F85" s="66" t="s">
        <v>3321</v>
      </c>
      <c r="G85" s="66" t="s">
        <v>1245</v>
      </c>
      <c r="H85" s="64"/>
    </row>
    <row r="86" spans="1:8" x14ac:dyDescent="0.25">
      <c r="A86" s="66" t="s">
        <v>1392</v>
      </c>
      <c r="B86" s="66" t="s">
        <v>1391</v>
      </c>
      <c r="C86" s="66" t="s">
        <v>3320</v>
      </c>
      <c r="D86" s="66" t="s">
        <v>3320</v>
      </c>
      <c r="E86" s="66" t="s">
        <v>3320</v>
      </c>
      <c r="F86" s="66" t="s">
        <v>3321</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C591" sqref="C591:D594"/>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98" t="s">
        <v>1405</v>
      </c>
      <c r="B1" s="498"/>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500" t="s">
        <v>2376</v>
      </c>
      <c r="C6" s="501"/>
      <c r="D6" s="273"/>
      <c r="E6" s="219"/>
      <c r="F6" s="219"/>
      <c r="G6" s="219"/>
    </row>
    <row r="7" spans="1:7" x14ac:dyDescent="0.25">
      <c r="A7" s="324"/>
      <c r="B7" s="502" t="s">
        <v>1541</v>
      </c>
      <c r="C7" s="502"/>
      <c r="D7" s="321"/>
      <c r="E7" s="214"/>
      <c r="F7" s="214"/>
      <c r="G7" s="214"/>
    </row>
    <row r="8" spans="1:7" x14ac:dyDescent="0.25">
      <c r="A8" s="214"/>
      <c r="B8" s="503" t="s">
        <v>1542</v>
      </c>
      <c r="C8" s="504"/>
      <c r="D8" s="321"/>
      <c r="E8" s="214"/>
      <c r="F8" s="214"/>
      <c r="G8" s="214"/>
    </row>
    <row r="9" spans="1:7" x14ac:dyDescent="0.25">
      <c r="A9" s="214"/>
      <c r="B9" s="505" t="s">
        <v>1543</v>
      </c>
      <c r="C9" s="506"/>
      <c r="D9" s="321"/>
      <c r="E9" s="214"/>
      <c r="F9" s="214"/>
      <c r="G9" s="214"/>
    </row>
    <row r="10" spans="1:7" ht="15.75" thickBot="1" x14ac:dyDescent="0.3">
      <c r="A10" s="214"/>
      <c r="B10" s="507" t="s">
        <v>1544</v>
      </c>
      <c r="C10" s="508"/>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499" t="s">
        <v>1541</v>
      </c>
      <c r="C14" s="499"/>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str">
        <f>IF(OR('B1. HTT Mortgage Assets'!$F$28=0,D16="[For completion]"),"",D16/'B1. HTT Mortgage Assets'!$F$28)</f>
        <v/>
      </c>
    </row>
    <row r="17" spans="1:7" x14ac:dyDescent="0.25">
      <c r="A17" s="214" t="s">
        <v>1552</v>
      </c>
      <c r="B17" s="231" t="s">
        <v>2287</v>
      </c>
      <c r="C17" s="330" t="s">
        <v>83</v>
      </c>
      <c r="D17" s="331" t="s">
        <v>83</v>
      </c>
      <c r="E17" s="211"/>
      <c r="F17" s="241" t="str">
        <f>IF(OR('B1. HTT Mortgage Assets'!$C$15=0,C17="[For completion]"),"",C17/'B1. HTT Mortgage Assets'!$C$15)</f>
        <v/>
      </c>
      <c r="G17" s="241" t="str">
        <f>IF(OR('B1. HTT Mortgage Assets'!$F$28=0,D17="[For completion]"),"",D17/'B1. HTT Mortgage Assets'!$F$28)</f>
        <v/>
      </c>
    </row>
    <row r="18" spans="1:7" x14ac:dyDescent="0.25">
      <c r="A18" s="214" t="s">
        <v>1553</v>
      </c>
      <c r="B18" s="231" t="s">
        <v>1555</v>
      </c>
      <c r="C18" s="330" t="s">
        <v>83</v>
      </c>
      <c r="D18" s="331" t="s">
        <v>83</v>
      </c>
      <c r="E18" s="211"/>
      <c r="F18" s="241" t="str">
        <f>IF(OR('B1. HTT Mortgage Assets'!$C$15=0,C18="[For completion]"),"",C18/'B1. HTT Mortgage Assets'!$C$15)</f>
        <v/>
      </c>
      <c r="G18" s="241" t="str">
        <f>IF(OR('B1. HTT Mortgage Assets'!$F$28=0,D18="[For completion]"),"",D18/'B1. HTT Mortgage Assets'!$F$28)</f>
        <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499" t="s">
        <v>1542</v>
      </c>
      <c r="C25" s="499"/>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3258</v>
      </c>
      <c r="C121" s="339" t="s">
        <v>83</v>
      </c>
      <c r="D121" s="339" t="s">
        <v>83</v>
      </c>
      <c r="E121" s="239"/>
      <c r="F121" s="339" t="s">
        <v>83</v>
      </c>
      <c r="G121" s="231"/>
    </row>
    <row r="122" spans="1:7" x14ac:dyDescent="0.25">
      <c r="A122" s="224" t="s">
        <v>1639</v>
      </c>
      <c r="B122" s="332" t="s">
        <v>3259</v>
      </c>
      <c r="C122" s="339" t="s">
        <v>83</v>
      </c>
      <c r="D122" s="339" t="s">
        <v>83</v>
      </c>
      <c r="E122" s="239"/>
      <c r="F122" s="339" t="s">
        <v>83</v>
      </c>
      <c r="G122" s="231"/>
    </row>
    <row r="123" spans="1:7" x14ac:dyDescent="0.25">
      <c r="A123" s="224" t="s">
        <v>1640</v>
      </c>
      <c r="B123" s="332" t="s">
        <v>3260</v>
      </c>
      <c r="C123" s="339" t="s">
        <v>83</v>
      </c>
      <c r="D123" s="339" t="s">
        <v>83</v>
      </c>
      <c r="E123" s="239"/>
      <c r="F123" s="339" t="s">
        <v>83</v>
      </c>
      <c r="G123" s="231"/>
    </row>
    <row r="124" spans="1:7" x14ac:dyDescent="0.25">
      <c r="A124" s="224" t="s">
        <v>1641</v>
      </c>
      <c r="B124" s="332" t="s">
        <v>3261</v>
      </c>
      <c r="C124" s="339" t="s">
        <v>83</v>
      </c>
      <c r="D124" s="339" t="s">
        <v>83</v>
      </c>
      <c r="E124" s="239"/>
      <c r="F124" s="339" t="s">
        <v>83</v>
      </c>
      <c r="G124" s="231"/>
    </row>
    <row r="125" spans="1:7" x14ac:dyDescent="0.25">
      <c r="A125" s="224" t="s">
        <v>1642</v>
      </c>
      <c r="B125" s="332" t="s">
        <v>3262</v>
      </c>
      <c r="C125" s="339" t="s">
        <v>83</v>
      </c>
      <c r="D125" s="339" t="s">
        <v>83</v>
      </c>
      <c r="E125" s="239"/>
      <c r="F125" s="339" t="s">
        <v>83</v>
      </c>
      <c r="G125" s="231"/>
    </row>
    <row r="126" spans="1:7" x14ac:dyDescent="0.25">
      <c r="A126" s="224" t="s">
        <v>1643</v>
      </c>
      <c r="B126" s="332" t="s">
        <v>3263</v>
      </c>
      <c r="C126" s="339" t="s">
        <v>83</v>
      </c>
      <c r="D126" s="339" t="s">
        <v>83</v>
      </c>
      <c r="E126" s="239"/>
      <c r="F126" s="339" t="s">
        <v>83</v>
      </c>
      <c r="G126" s="231"/>
    </row>
    <row r="127" spans="1:7" x14ac:dyDescent="0.25">
      <c r="A127" s="224" t="s">
        <v>1644</v>
      </c>
      <c r="B127" s="332" t="s">
        <v>3264</v>
      </c>
      <c r="C127" s="339" t="s">
        <v>83</v>
      </c>
      <c r="D127" s="339" t="s">
        <v>83</v>
      </c>
      <c r="E127" s="239"/>
      <c r="F127" s="339" t="s">
        <v>83</v>
      </c>
      <c r="G127" s="231"/>
    </row>
    <row r="128" spans="1:7" x14ac:dyDescent="0.25">
      <c r="A128" s="224" t="s">
        <v>1645</v>
      </c>
      <c r="B128" s="332" t="s">
        <v>3265</v>
      </c>
      <c r="C128" s="339" t="s">
        <v>83</v>
      </c>
      <c r="D128" s="339" t="s">
        <v>83</v>
      </c>
      <c r="E128" s="239"/>
      <c r="F128" s="339" t="s">
        <v>83</v>
      </c>
      <c r="G128" s="231"/>
    </row>
    <row r="129" spans="1:7" x14ac:dyDescent="0.25">
      <c r="A129" s="224" t="s">
        <v>1646</v>
      </c>
      <c r="B129" s="332" t="s">
        <v>3266</v>
      </c>
      <c r="C129" s="339" t="s">
        <v>83</v>
      </c>
      <c r="D129" s="339" t="s">
        <v>83</v>
      </c>
      <c r="E129" s="239"/>
      <c r="F129" s="339" t="s">
        <v>83</v>
      </c>
      <c r="G129" s="231"/>
    </row>
    <row r="130" spans="1:7" x14ac:dyDescent="0.25">
      <c r="A130" s="224" t="s">
        <v>1647</v>
      </c>
      <c r="B130" s="332" t="s">
        <v>3267</v>
      </c>
      <c r="C130" s="339" t="s">
        <v>83</v>
      </c>
      <c r="D130" s="339" t="s">
        <v>83</v>
      </c>
      <c r="E130" s="239"/>
      <c r="F130" s="339" t="s">
        <v>83</v>
      </c>
      <c r="G130" s="231"/>
    </row>
    <row r="131" spans="1:7" x14ac:dyDescent="0.25">
      <c r="A131" s="224" t="s">
        <v>1648</v>
      </c>
      <c r="B131" s="332" t="s">
        <v>3268</v>
      </c>
      <c r="C131" s="339" t="s">
        <v>83</v>
      </c>
      <c r="D131" s="339" t="s">
        <v>83</v>
      </c>
      <c r="E131" s="239"/>
      <c r="F131" s="339" t="s">
        <v>83</v>
      </c>
      <c r="G131" s="231"/>
    </row>
    <row r="132" spans="1:7" x14ac:dyDescent="0.25">
      <c r="A132" s="224" t="s">
        <v>1649</v>
      </c>
      <c r="B132" s="332" t="s">
        <v>3269</v>
      </c>
      <c r="C132" s="339" t="s">
        <v>83</v>
      </c>
      <c r="D132" s="339" t="s">
        <v>83</v>
      </c>
      <c r="E132" s="239"/>
      <c r="F132" s="339" t="s">
        <v>83</v>
      </c>
      <c r="G132" s="231"/>
    </row>
    <row r="133" spans="1:7" x14ac:dyDescent="0.25">
      <c r="A133" s="224" t="s">
        <v>1650</v>
      </c>
      <c r="B133" s="332" t="s">
        <v>3270</v>
      </c>
      <c r="C133" s="339" t="s">
        <v>83</v>
      </c>
      <c r="D133" s="339" t="s">
        <v>83</v>
      </c>
      <c r="E133" s="239"/>
      <c r="F133" s="339" t="s">
        <v>83</v>
      </c>
      <c r="G133" s="231"/>
    </row>
    <row r="134" spans="1:7" x14ac:dyDescent="0.25">
      <c r="A134" s="224" t="s">
        <v>1651</v>
      </c>
      <c r="B134" s="332" t="s">
        <v>3271</v>
      </c>
      <c r="C134" s="339" t="s">
        <v>83</v>
      </c>
      <c r="D134" s="339" t="s">
        <v>83</v>
      </c>
      <c r="E134" s="239"/>
      <c r="F134" s="339" t="s">
        <v>83</v>
      </c>
      <c r="G134" s="231"/>
    </row>
    <row r="135" spans="1:7" x14ac:dyDescent="0.25">
      <c r="A135" s="224" t="s">
        <v>1652</v>
      </c>
      <c r="B135" s="332" t="s">
        <v>3272</v>
      </c>
      <c r="C135" s="339" t="s">
        <v>83</v>
      </c>
      <c r="D135" s="339" t="s">
        <v>83</v>
      </c>
      <c r="E135" s="239"/>
      <c r="F135" s="339" t="s">
        <v>83</v>
      </c>
      <c r="G135" s="231"/>
    </row>
    <row r="136" spans="1:7" x14ac:dyDescent="0.25">
      <c r="A136" s="224" t="s">
        <v>1653</v>
      </c>
      <c r="B136" s="332" t="s">
        <v>3273</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3274</v>
      </c>
      <c r="C215" s="333" t="s">
        <v>83</v>
      </c>
      <c r="D215" s="340" t="s">
        <v>83</v>
      </c>
      <c r="E215" s="234"/>
      <c r="F215" s="241" t="str">
        <f>IF($C$239=0,"",IF(C215="[for completion]","",IF(C215="","",C215/$C$239)))</f>
        <v/>
      </c>
      <c r="G215" s="241" t="str">
        <f>IF($D$239=0,"",IF(D215="[for completion]","",IF(D215="","",D215/$D$239)))</f>
        <v/>
      </c>
    </row>
    <row r="216" spans="1:7" x14ac:dyDescent="0.25">
      <c r="A216" s="224" t="s">
        <v>1714</v>
      </c>
      <c r="B216" s="231" t="s">
        <v>3275</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3276</v>
      </c>
      <c r="C217" s="333" t="s">
        <v>83</v>
      </c>
      <c r="D217" s="340" t="s">
        <v>83</v>
      </c>
      <c r="E217" s="234"/>
      <c r="F217" s="241" t="str">
        <f t="shared" si="4"/>
        <v/>
      </c>
      <c r="G217" s="241" t="str">
        <f t="shared" si="5"/>
        <v/>
      </c>
    </row>
    <row r="218" spans="1:7" x14ac:dyDescent="0.25">
      <c r="A218" s="224" t="s">
        <v>1716</v>
      </c>
      <c r="B218" s="231" t="s">
        <v>3277</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f>SUM(C215:C238)</f>
        <v>0</v>
      </c>
      <c r="D239" s="245">
        <f>SUM(D215:D238)</f>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f>SUM(C244:C251)</f>
        <v>0</v>
      </c>
      <c r="D252" s="244">
        <f>SUM(D244:D251)</f>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f>SUM(C266:C273)</f>
        <v>0</v>
      </c>
      <c r="D274" s="244">
        <f>SUM(D266:D273)</f>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3278</v>
      </c>
      <c r="C309" s="333" t="s">
        <v>83</v>
      </c>
      <c r="D309" s="340" t="s">
        <v>83</v>
      </c>
      <c r="E309" s="219"/>
      <c r="F309" s="241" t="str">
        <f>IF($C$327=0,"",IF(C309="[for completion]","",IF(C309="","",C309/$C$327)))</f>
        <v/>
      </c>
      <c r="G309" s="241" t="str">
        <f>IF($D$327=0,"",IF(D309="[for completion]","",IF(D309="","",D309/$D$327)))</f>
        <v/>
      </c>
    </row>
    <row r="310" spans="1:7" x14ac:dyDescent="0.25">
      <c r="A310" s="214" t="s">
        <v>1799</v>
      </c>
      <c r="B310" s="231" t="s">
        <v>3279</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3280</v>
      </c>
      <c r="C311" s="333" t="s">
        <v>83</v>
      </c>
      <c r="D311" s="340" t="s">
        <v>83</v>
      </c>
      <c r="E311" s="219"/>
      <c r="F311" s="241" t="str">
        <f t="shared" si="10"/>
        <v/>
      </c>
      <c r="G311" s="241" t="str">
        <f t="shared" si="11"/>
        <v/>
      </c>
    </row>
    <row r="312" spans="1:7" x14ac:dyDescent="0.25">
      <c r="A312" s="214" t="s">
        <v>1801</v>
      </c>
      <c r="B312" s="231" t="s">
        <v>3281</v>
      </c>
      <c r="C312" s="333" t="s">
        <v>83</v>
      </c>
      <c r="D312" s="340" t="s">
        <v>83</v>
      </c>
      <c r="E312" s="219"/>
      <c r="F312" s="241" t="str">
        <f t="shared" si="10"/>
        <v/>
      </c>
      <c r="G312" s="241" t="str">
        <f t="shared" si="11"/>
        <v/>
      </c>
    </row>
    <row r="313" spans="1:7" x14ac:dyDescent="0.25">
      <c r="A313" s="214" t="s">
        <v>1802</v>
      </c>
      <c r="B313" s="231" t="s">
        <v>3282</v>
      </c>
      <c r="C313" s="333" t="s">
        <v>83</v>
      </c>
      <c r="D313" s="340" t="s">
        <v>83</v>
      </c>
      <c r="E313" s="219"/>
      <c r="F313" s="241" t="str">
        <f t="shared" si="10"/>
        <v/>
      </c>
      <c r="G313" s="241" t="str">
        <f t="shared" si="11"/>
        <v/>
      </c>
    </row>
    <row r="314" spans="1:7" x14ac:dyDescent="0.25">
      <c r="A314" s="214" t="s">
        <v>1803</v>
      </c>
      <c r="B314" s="231" t="s">
        <v>3283</v>
      </c>
      <c r="C314" s="333" t="s">
        <v>83</v>
      </c>
      <c r="D314" s="340" t="s">
        <v>83</v>
      </c>
      <c r="E314" s="219"/>
      <c r="F314" s="241" t="str">
        <f t="shared" si="10"/>
        <v/>
      </c>
      <c r="G314" s="241" t="str">
        <f t="shared" si="11"/>
        <v/>
      </c>
    </row>
    <row r="315" spans="1:7" x14ac:dyDescent="0.25">
      <c r="A315" s="214" t="s">
        <v>1804</v>
      </c>
      <c r="B315" s="231" t="s">
        <v>3284</v>
      </c>
      <c r="C315" s="333" t="s">
        <v>83</v>
      </c>
      <c r="D315" s="340" t="s">
        <v>83</v>
      </c>
      <c r="E315" s="219"/>
      <c r="F315" s="241" t="str">
        <f>IF($C$327=0,"",IF(C315="[for completion]","",IF(C315="","",C315/$C$327)))</f>
        <v/>
      </c>
      <c r="G315" s="241" t="str">
        <f t="shared" si="11"/>
        <v/>
      </c>
    </row>
    <row r="316" spans="1:7" x14ac:dyDescent="0.25">
      <c r="A316" s="214" t="s">
        <v>1805</v>
      </c>
      <c r="B316" s="231" t="s">
        <v>3285</v>
      </c>
      <c r="C316" s="333" t="s">
        <v>83</v>
      </c>
      <c r="D316" s="340" t="s">
        <v>83</v>
      </c>
      <c r="E316" s="219"/>
      <c r="F316" s="241" t="str">
        <f t="shared" si="10"/>
        <v/>
      </c>
      <c r="G316" s="241" t="str">
        <f t="shared" si="11"/>
        <v/>
      </c>
    </row>
    <row r="317" spans="1:7" x14ac:dyDescent="0.25">
      <c r="A317" s="214" t="s">
        <v>1806</v>
      </c>
      <c r="B317" s="231" t="s">
        <v>3286</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f>SUM(C309:C326)</f>
        <v>0</v>
      </c>
      <c r="D327" s="180">
        <f>SUM(D309:D326)</f>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3287</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3288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3289</v>
      </c>
      <c r="C334" s="333" t="s">
        <v>83</v>
      </c>
      <c r="D334" s="340" t="s">
        <v>83</v>
      </c>
      <c r="E334" s="258"/>
      <c r="F334" s="241" t="str">
        <f t="shared" si="12"/>
        <v/>
      </c>
      <c r="G334" s="241" t="str">
        <f t="shared" si="13"/>
        <v/>
      </c>
    </row>
    <row r="335" spans="1:7" s="256" customFormat="1" x14ac:dyDescent="0.25">
      <c r="A335" s="273" t="s">
        <v>1823</v>
      </c>
      <c r="B335" s="231" t="s">
        <v>3290</v>
      </c>
      <c r="C335" s="333" t="s">
        <v>83</v>
      </c>
      <c r="D335" s="340" t="s">
        <v>83</v>
      </c>
      <c r="E335" s="258"/>
      <c r="F335" s="241" t="str">
        <f t="shared" si="12"/>
        <v/>
      </c>
      <c r="G335" s="241" t="str">
        <f t="shared" si="13"/>
        <v/>
      </c>
    </row>
    <row r="336" spans="1:7" s="256" customFormat="1" x14ac:dyDescent="0.25">
      <c r="A336" s="273" t="s">
        <v>1824</v>
      </c>
      <c r="B336" s="231" t="s">
        <v>3291</v>
      </c>
      <c r="C336" s="333" t="s">
        <v>83</v>
      </c>
      <c r="D336" s="340" t="s">
        <v>83</v>
      </c>
      <c r="E336" s="258"/>
      <c r="F336" s="241" t="str">
        <f t="shared" si="12"/>
        <v/>
      </c>
      <c r="G336" s="241" t="str">
        <f t="shared" si="13"/>
        <v/>
      </c>
    </row>
    <row r="337" spans="1:7" s="256" customFormat="1" x14ac:dyDescent="0.25">
      <c r="A337" s="273" t="s">
        <v>1825</v>
      </c>
      <c r="B337" s="231" t="s">
        <v>3292</v>
      </c>
      <c r="C337" s="333" t="s">
        <v>83</v>
      </c>
      <c r="D337" s="340" t="s">
        <v>83</v>
      </c>
      <c r="E337" s="258"/>
      <c r="F337" s="241" t="str">
        <f t="shared" si="12"/>
        <v/>
      </c>
      <c r="G337" s="241" t="str">
        <f t="shared" si="13"/>
        <v/>
      </c>
    </row>
    <row r="338" spans="1:7" s="256" customFormat="1" x14ac:dyDescent="0.25">
      <c r="A338" s="273" t="s">
        <v>1826</v>
      </c>
      <c r="B338" s="231" t="s">
        <v>3293</v>
      </c>
      <c r="C338" s="333" t="s">
        <v>83</v>
      </c>
      <c r="D338" s="340" t="s">
        <v>83</v>
      </c>
      <c r="E338" s="258"/>
      <c r="F338" s="241" t="str">
        <f t="shared" si="12"/>
        <v/>
      </c>
      <c r="G338" s="241" t="str">
        <f t="shared" si="13"/>
        <v/>
      </c>
    </row>
    <row r="339" spans="1:7" s="256" customFormat="1" x14ac:dyDescent="0.25">
      <c r="A339" s="273" t="s">
        <v>1827</v>
      </c>
      <c r="B339" s="231" t="s">
        <v>3294</v>
      </c>
      <c r="C339" s="333" t="s">
        <v>83</v>
      </c>
      <c r="D339" s="340" t="s">
        <v>83</v>
      </c>
      <c r="E339" s="258"/>
      <c r="F339" s="241" t="str">
        <f t="shared" si="12"/>
        <v/>
      </c>
      <c r="G339" s="241" t="str">
        <f t="shared" si="13"/>
        <v/>
      </c>
    </row>
    <row r="340" spans="1:7" s="256" customFormat="1" x14ac:dyDescent="0.25">
      <c r="A340" s="273" t="s">
        <v>1828</v>
      </c>
      <c r="B340" s="231" t="s">
        <v>3295</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f>SUM(C332:C349)</f>
        <v>0</v>
      </c>
      <c r="D350" s="180">
        <f>SUM(D332:D349)</f>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3274</v>
      </c>
      <c r="C437" s="333" t="s">
        <v>83</v>
      </c>
      <c r="D437" s="333" t="s">
        <v>83</v>
      </c>
      <c r="E437" s="234"/>
      <c r="F437" s="241" t="str">
        <f>IF($C$461=0,"",IF(C437="[for completion]","",IF(C437="","",C437/$C$461)))</f>
        <v/>
      </c>
      <c r="G437" s="241" t="str">
        <f>IF($D$461=0,"",IF(D437="[for completion]","",IF(D437="","",D437/$D$461)))</f>
        <v/>
      </c>
    </row>
    <row r="438" spans="1:7" x14ac:dyDescent="0.25">
      <c r="A438" s="262" t="s">
        <v>1841</v>
      </c>
      <c r="B438" s="231" t="s">
        <v>3275</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3276</v>
      </c>
      <c r="C439" s="333" t="s">
        <v>83</v>
      </c>
      <c r="D439" s="333" t="s">
        <v>83</v>
      </c>
      <c r="E439" s="234"/>
      <c r="F439" s="241" t="str">
        <f t="shared" si="20"/>
        <v/>
      </c>
      <c r="G439" s="241" t="str">
        <f t="shared" si="21"/>
        <v/>
      </c>
    </row>
    <row r="440" spans="1:7" x14ac:dyDescent="0.25">
      <c r="A440" s="262" t="s">
        <v>1843</v>
      </c>
      <c r="B440" s="231" t="s">
        <v>3277</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f>SUM(C437:C460)</f>
        <v>0</v>
      </c>
      <c r="D461" s="245">
        <f>SUM(D437:D460)</f>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f>SUM(C466:C473)</f>
        <v>0</v>
      </c>
      <c r="D474" s="245">
        <f>SUM(D466:D473)</f>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f>SUM(C488:C495)</f>
        <v>0</v>
      </c>
      <c r="D496" s="244">
        <f>SUM(D488:D495)</f>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c r="E507" s="224"/>
      <c r="F507" s="224"/>
      <c r="G507" s="224"/>
    </row>
    <row r="508" spans="1:7" x14ac:dyDescent="0.25">
      <c r="A508" s="262" t="s">
        <v>1884</v>
      </c>
      <c r="B508" s="231" t="s">
        <v>808</v>
      </c>
      <c r="C508" s="339" t="s">
        <v>83</v>
      </c>
      <c r="D508" s="339"/>
      <c r="E508" s="224"/>
      <c r="F508" s="224"/>
      <c r="G508" s="224"/>
    </row>
    <row r="509" spans="1:7" x14ac:dyDescent="0.25">
      <c r="A509" s="262" t="s">
        <v>1885</v>
      </c>
      <c r="B509" s="231" t="s">
        <v>809</v>
      </c>
      <c r="C509" s="339" t="s">
        <v>83</v>
      </c>
      <c r="D509" s="339"/>
      <c r="E509" s="224"/>
      <c r="F509" s="224"/>
      <c r="G509" s="224"/>
    </row>
    <row r="510" spans="1:7" x14ac:dyDescent="0.25">
      <c r="A510" s="262" t="s">
        <v>1886</v>
      </c>
      <c r="B510" s="231" t="s">
        <v>810</v>
      </c>
      <c r="C510" s="339" t="s">
        <v>83</v>
      </c>
      <c r="D510" s="339"/>
      <c r="E510" s="224"/>
      <c r="F510" s="224"/>
      <c r="G510" s="224"/>
    </row>
    <row r="511" spans="1:7" x14ac:dyDescent="0.25">
      <c r="A511" s="262" t="s">
        <v>1887</v>
      </c>
      <c r="B511" s="231" t="s">
        <v>811</v>
      </c>
      <c r="C511" s="339" t="s">
        <v>83</v>
      </c>
      <c r="D511" s="339"/>
      <c r="E511" s="224"/>
      <c r="F511" s="224"/>
      <c r="G511" s="224"/>
    </row>
    <row r="512" spans="1:7" x14ac:dyDescent="0.25">
      <c r="A512" s="262" t="s">
        <v>1888</v>
      </c>
      <c r="B512" s="231" t="s">
        <v>812</v>
      </c>
      <c r="C512" s="339" t="s">
        <v>83</v>
      </c>
      <c r="D512" s="339"/>
      <c r="E512" s="224"/>
      <c r="F512" s="224"/>
      <c r="G512" s="224"/>
    </row>
    <row r="513" spans="1:7" x14ac:dyDescent="0.25">
      <c r="A513" s="262" t="s">
        <v>1889</v>
      </c>
      <c r="B513" s="231" t="s">
        <v>813</v>
      </c>
      <c r="C513" s="339" t="s">
        <v>83</v>
      </c>
      <c r="D513" s="339"/>
      <c r="E513" s="224"/>
      <c r="F513" s="224"/>
      <c r="G513" s="224"/>
    </row>
    <row r="514" spans="1:7" s="256" customFormat="1" x14ac:dyDescent="0.25">
      <c r="A514" s="262" t="s">
        <v>1890</v>
      </c>
      <c r="B514" s="231" t="s">
        <v>2366</v>
      </c>
      <c r="C514" s="339" t="s">
        <v>83</v>
      </c>
      <c r="D514" s="339"/>
      <c r="E514" s="262"/>
      <c r="F514" s="262"/>
      <c r="G514" s="262"/>
    </row>
    <row r="515" spans="1:7" s="256" customFormat="1" x14ac:dyDescent="0.25">
      <c r="A515" s="262" t="s">
        <v>1891</v>
      </c>
      <c r="B515" s="231" t="s">
        <v>2367</v>
      </c>
      <c r="C515" s="339" t="s">
        <v>83</v>
      </c>
      <c r="D515" s="339"/>
      <c r="E515" s="262"/>
      <c r="F515" s="262"/>
      <c r="G515" s="262"/>
    </row>
    <row r="516" spans="1:7" s="256" customFormat="1" x14ac:dyDescent="0.25">
      <c r="A516" s="262" t="s">
        <v>1892</v>
      </c>
      <c r="B516" s="231" t="s">
        <v>2368</v>
      </c>
      <c r="C516" s="339" t="s">
        <v>83</v>
      </c>
      <c r="D516" s="339"/>
      <c r="E516" s="262"/>
      <c r="F516" s="262"/>
      <c r="G516" s="262"/>
    </row>
    <row r="517" spans="1:7" x14ac:dyDescent="0.25">
      <c r="A517" s="262" t="s">
        <v>1963</v>
      </c>
      <c r="B517" s="231" t="s">
        <v>814</v>
      </c>
      <c r="C517" s="339" t="s">
        <v>83</v>
      </c>
      <c r="D517" s="339"/>
      <c r="E517" s="224"/>
      <c r="F517" s="224"/>
      <c r="G517" s="224"/>
    </row>
    <row r="518" spans="1:7" x14ac:dyDescent="0.25">
      <c r="A518" s="262" t="s">
        <v>1964</v>
      </c>
      <c r="B518" s="231" t="s">
        <v>815</v>
      </c>
      <c r="C518" s="339" t="s">
        <v>83</v>
      </c>
      <c r="D518" s="339"/>
      <c r="E518" s="224"/>
      <c r="F518" s="224"/>
      <c r="G518" s="224"/>
    </row>
    <row r="519" spans="1:7" x14ac:dyDescent="0.25">
      <c r="A519" s="262" t="s">
        <v>1965</v>
      </c>
      <c r="B519" s="231" t="s">
        <v>146</v>
      </c>
      <c r="C519" s="339" t="s">
        <v>83</v>
      </c>
      <c r="D519" s="339"/>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3278</v>
      </c>
      <c r="C535" s="338" t="s">
        <v>83</v>
      </c>
      <c r="D535" s="338" t="s">
        <v>83</v>
      </c>
      <c r="E535" s="219"/>
      <c r="F535" s="241" t="str">
        <f>IF($C$553=0,"",IF(C535="[for completion]","",IF(C535="","",C535/$C$553)))</f>
        <v/>
      </c>
      <c r="G535" s="241" t="str">
        <f>IF($D$553=0,"",IF(D535="[for completion]","",IF(D535="","",D535/$D$553)))</f>
        <v/>
      </c>
    </row>
    <row r="536" spans="1:7" x14ac:dyDescent="0.25">
      <c r="A536" s="273" t="s">
        <v>1970</v>
      </c>
      <c r="B536" s="231" t="s">
        <v>3279</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3280</v>
      </c>
      <c r="C537" s="338" t="s">
        <v>83</v>
      </c>
      <c r="D537" s="338" t="s">
        <v>83</v>
      </c>
      <c r="E537" s="219"/>
      <c r="F537" s="241" t="str">
        <f t="shared" si="26"/>
        <v/>
      </c>
      <c r="G537" s="241" t="str">
        <f t="shared" si="27"/>
        <v/>
      </c>
    </row>
    <row r="538" spans="1:7" x14ac:dyDescent="0.25">
      <c r="A538" s="273" t="s">
        <v>1972</v>
      </c>
      <c r="B538" s="231" t="s">
        <v>3281</v>
      </c>
      <c r="C538" s="338" t="s">
        <v>83</v>
      </c>
      <c r="D538" s="338" t="s">
        <v>83</v>
      </c>
      <c r="E538" s="219"/>
      <c r="F538" s="241" t="str">
        <f t="shared" si="26"/>
        <v/>
      </c>
      <c r="G538" s="241" t="str">
        <f t="shared" si="27"/>
        <v/>
      </c>
    </row>
    <row r="539" spans="1:7" x14ac:dyDescent="0.25">
      <c r="A539" s="273" t="s">
        <v>1973</v>
      </c>
      <c r="B539" s="231" t="s">
        <v>3282</v>
      </c>
      <c r="C539" s="338" t="s">
        <v>83</v>
      </c>
      <c r="D539" s="338" t="s">
        <v>83</v>
      </c>
      <c r="E539" s="219"/>
      <c r="F539" s="241" t="str">
        <f t="shared" si="26"/>
        <v/>
      </c>
      <c r="G539" s="241" t="str">
        <f t="shared" si="27"/>
        <v/>
      </c>
    </row>
    <row r="540" spans="1:7" x14ac:dyDescent="0.25">
      <c r="A540" s="273" t="s">
        <v>1974</v>
      </c>
      <c r="B540" s="231" t="s">
        <v>3283</v>
      </c>
      <c r="C540" s="338" t="s">
        <v>83</v>
      </c>
      <c r="D540" s="338" t="s">
        <v>83</v>
      </c>
      <c r="E540" s="219"/>
      <c r="F540" s="241" t="str">
        <f t="shared" si="26"/>
        <v/>
      </c>
      <c r="G540" s="241" t="str">
        <f t="shared" si="27"/>
        <v/>
      </c>
    </row>
    <row r="541" spans="1:7" x14ac:dyDescent="0.25">
      <c r="A541" s="273" t="s">
        <v>1975</v>
      </c>
      <c r="B541" s="231" t="s">
        <v>3284</v>
      </c>
      <c r="C541" s="338" t="s">
        <v>83</v>
      </c>
      <c r="D541" s="338" t="s">
        <v>83</v>
      </c>
      <c r="E541" s="219"/>
      <c r="F541" s="241" t="str">
        <f t="shared" si="26"/>
        <v/>
      </c>
      <c r="G541" s="241" t="str">
        <f t="shared" si="27"/>
        <v/>
      </c>
    </row>
    <row r="542" spans="1:7" x14ac:dyDescent="0.25">
      <c r="A542" s="273" t="s">
        <v>1976</v>
      </c>
      <c r="B542" s="231" t="s">
        <v>3285</v>
      </c>
      <c r="C542" s="338" t="s">
        <v>83</v>
      </c>
      <c r="D542" s="338" t="s">
        <v>83</v>
      </c>
      <c r="E542" s="219"/>
      <c r="F542" s="241" t="str">
        <f t="shared" si="26"/>
        <v/>
      </c>
      <c r="G542" s="241" t="str">
        <f t="shared" si="27"/>
        <v/>
      </c>
    </row>
    <row r="543" spans="1:7" x14ac:dyDescent="0.25">
      <c r="A543" s="273" t="s">
        <v>1977</v>
      </c>
      <c r="B543" s="231" t="s">
        <v>3286</v>
      </c>
      <c r="C543" s="338" t="s">
        <v>83</v>
      </c>
      <c r="D543" s="338" t="s">
        <v>83</v>
      </c>
      <c r="E543" s="219"/>
      <c r="F543" s="241" t="str">
        <f t="shared" si="26"/>
        <v/>
      </c>
      <c r="G543" s="241" t="str">
        <f t="shared" si="27"/>
        <v/>
      </c>
    </row>
    <row r="544" spans="1:7" x14ac:dyDescent="0.25">
      <c r="A544" s="273" t="s">
        <v>1978</v>
      </c>
      <c r="B544" s="231" t="s">
        <v>3296</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f>SUM(C535:C552)</f>
        <v>0</v>
      </c>
      <c r="D553" s="180">
        <f>SUM(D535:D552)</f>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3297</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3298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3299</v>
      </c>
      <c r="C560" s="333" t="s">
        <v>83</v>
      </c>
      <c r="D560" s="340" t="s">
        <v>83</v>
      </c>
      <c r="E560" s="258"/>
      <c r="F560" s="241" t="str">
        <f t="shared" si="28"/>
        <v/>
      </c>
      <c r="G560" s="241" t="str">
        <f t="shared" si="29"/>
        <v/>
      </c>
    </row>
    <row r="561" spans="1:7" s="256" customFormat="1" x14ac:dyDescent="0.25">
      <c r="A561" s="273" t="s">
        <v>2083</v>
      </c>
      <c r="B561" s="231" t="s">
        <v>3300</v>
      </c>
      <c r="C561" s="333" t="s">
        <v>83</v>
      </c>
      <c r="D561" s="340" t="s">
        <v>83</v>
      </c>
      <c r="E561" s="258"/>
      <c r="F561" s="241" t="str">
        <f t="shared" si="28"/>
        <v/>
      </c>
      <c r="G561" s="241" t="str">
        <f t="shared" si="29"/>
        <v/>
      </c>
    </row>
    <row r="562" spans="1:7" s="256" customFormat="1" x14ac:dyDescent="0.25">
      <c r="A562" s="273" t="s">
        <v>2084</v>
      </c>
      <c r="B562" s="231" t="s">
        <v>3301</v>
      </c>
      <c r="C562" s="333" t="s">
        <v>83</v>
      </c>
      <c r="D562" s="340" t="s">
        <v>83</v>
      </c>
      <c r="E562" s="258"/>
      <c r="F562" s="241" t="str">
        <f t="shared" si="28"/>
        <v/>
      </c>
      <c r="G562" s="241" t="str">
        <f t="shared" si="29"/>
        <v/>
      </c>
    </row>
    <row r="563" spans="1:7" s="256" customFormat="1" x14ac:dyDescent="0.25">
      <c r="A563" s="273" t="s">
        <v>2410</v>
      </c>
      <c r="B563" s="231" t="s">
        <v>3302</v>
      </c>
      <c r="C563" s="333" t="s">
        <v>83</v>
      </c>
      <c r="D563" s="340" t="s">
        <v>83</v>
      </c>
      <c r="E563" s="258"/>
      <c r="F563" s="241" t="str">
        <f t="shared" si="28"/>
        <v/>
      </c>
      <c r="G563" s="241" t="str">
        <f t="shared" si="29"/>
        <v/>
      </c>
    </row>
    <row r="564" spans="1:7" s="256" customFormat="1" x14ac:dyDescent="0.25">
      <c r="A564" s="273" t="s">
        <v>2411</v>
      </c>
      <c r="B564" s="231" t="s">
        <v>3303</v>
      </c>
      <c r="C564" s="333" t="s">
        <v>83</v>
      </c>
      <c r="D564" s="340" t="s">
        <v>83</v>
      </c>
      <c r="E564" s="258"/>
      <c r="F564" s="241" t="str">
        <f t="shared" si="28"/>
        <v/>
      </c>
      <c r="G564" s="241" t="str">
        <f t="shared" si="29"/>
        <v/>
      </c>
    </row>
    <row r="565" spans="1:7" s="256" customFormat="1" x14ac:dyDescent="0.25">
      <c r="A565" s="273" t="s">
        <v>2412</v>
      </c>
      <c r="B565" s="231" t="s">
        <v>3322</v>
      </c>
      <c r="C565" s="333" t="s">
        <v>83</v>
      </c>
      <c r="D565" s="340" t="s">
        <v>83</v>
      </c>
      <c r="E565" s="258"/>
      <c r="F565" s="241" t="str">
        <f t="shared" si="28"/>
        <v/>
      </c>
      <c r="G565" s="241" t="str">
        <f t="shared" si="29"/>
        <v/>
      </c>
    </row>
    <row r="566" spans="1:7" s="256" customFormat="1" x14ac:dyDescent="0.25">
      <c r="A566" s="273" t="s">
        <v>2413</v>
      </c>
      <c r="B566" s="231" t="s">
        <v>3323</v>
      </c>
      <c r="C566" s="333" t="s">
        <v>83</v>
      </c>
      <c r="D566" s="340" t="s">
        <v>83</v>
      </c>
      <c r="E566" s="258"/>
      <c r="F566" s="241" t="str">
        <f t="shared" si="28"/>
        <v/>
      </c>
      <c r="G566" s="241" t="str">
        <f t="shared" si="29"/>
        <v/>
      </c>
    </row>
    <row r="567" spans="1:7" s="256" customFormat="1" x14ac:dyDescent="0.25">
      <c r="A567" s="273" t="s">
        <v>2414</v>
      </c>
      <c r="B567" s="231" t="s">
        <v>3306</v>
      </c>
      <c r="C567" s="333" t="s">
        <v>83</v>
      </c>
      <c r="D567" s="340" t="s">
        <v>83</v>
      </c>
      <c r="E567" s="258"/>
      <c r="F567" s="241" t="str">
        <f t="shared" si="28"/>
        <v/>
      </c>
      <c r="G567" s="241" t="str">
        <f t="shared" si="29"/>
        <v/>
      </c>
    </row>
    <row r="568" spans="1:7" s="256" customFormat="1" x14ac:dyDescent="0.25">
      <c r="A568" s="273" t="s">
        <v>2415</v>
      </c>
      <c r="B568" s="231" t="s">
        <v>3307</v>
      </c>
      <c r="C568" s="333" t="s">
        <v>83</v>
      </c>
      <c r="D568" s="340" t="s">
        <v>83</v>
      </c>
      <c r="E568" s="258"/>
      <c r="F568" s="241" t="str">
        <f t="shared" si="28"/>
        <v/>
      </c>
      <c r="G568" s="241" t="str">
        <f t="shared" si="29"/>
        <v/>
      </c>
    </row>
    <row r="569" spans="1:7" s="256" customFormat="1" x14ac:dyDescent="0.25">
      <c r="A569" s="273" t="s">
        <v>2416</v>
      </c>
      <c r="B569" s="231" t="s">
        <v>3308</v>
      </c>
      <c r="C569" s="333" t="s">
        <v>83</v>
      </c>
      <c r="D569" s="340" t="s">
        <v>83</v>
      </c>
      <c r="E569" s="258"/>
      <c r="F569" s="241" t="str">
        <f t="shared" si="28"/>
        <v/>
      </c>
      <c r="G569" s="241" t="str">
        <f t="shared" si="29"/>
        <v/>
      </c>
    </row>
    <row r="570" spans="1:7" s="256" customFormat="1" x14ac:dyDescent="0.25">
      <c r="A570" s="273" t="s">
        <v>2417</v>
      </c>
      <c r="B570" s="231" t="s">
        <v>3324</v>
      </c>
      <c r="C570" s="333" t="s">
        <v>83</v>
      </c>
      <c r="D570" s="340" t="s">
        <v>83</v>
      </c>
      <c r="E570" s="258"/>
      <c r="F570" s="241" t="str">
        <f t="shared" si="28"/>
        <v/>
      </c>
      <c r="G570" s="241" t="str">
        <f t="shared" si="29"/>
        <v/>
      </c>
    </row>
    <row r="571" spans="1:7" s="256" customFormat="1" x14ac:dyDescent="0.25">
      <c r="A571" s="273" t="s">
        <v>2418</v>
      </c>
      <c r="B571" s="231" t="s">
        <v>3310</v>
      </c>
      <c r="C571" s="333" t="s">
        <v>83</v>
      </c>
      <c r="D571" s="340" t="s">
        <v>83</v>
      </c>
      <c r="E571" s="258"/>
      <c r="F571" s="241" t="str">
        <f t="shared" si="28"/>
        <v/>
      </c>
      <c r="G571" s="241" t="str">
        <f t="shared" si="29"/>
        <v/>
      </c>
    </row>
    <row r="572" spans="1:7" s="256" customFormat="1" x14ac:dyDescent="0.25">
      <c r="A572" s="273" t="s">
        <v>2419</v>
      </c>
      <c r="B572" s="231" t="s">
        <v>146</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514" t="s">
        <v>1405</v>
      </c>
      <c r="B1" s="514"/>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515" t="s">
        <v>2055</v>
      </c>
      <c r="F5" s="516"/>
      <c r="G5" s="281" t="s">
        <v>2054</v>
      </c>
      <c r="H5" s="271"/>
    </row>
    <row r="6" spans="1:9" x14ac:dyDescent="0.25">
      <c r="A6" s="266"/>
      <c r="B6" s="266"/>
      <c r="C6" s="266"/>
      <c r="D6" s="266"/>
      <c r="F6" s="282"/>
      <c r="G6" s="282"/>
    </row>
    <row r="7" spans="1:9" ht="18.75" customHeight="1" x14ac:dyDescent="0.25">
      <c r="A7" s="283"/>
      <c r="B7" s="500" t="s">
        <v>2085</v>
      </c>
      <c r="C7" s="501"/>
      <c r="D7" s="284"/>
      <c r="E7" s="500" t="s">
        <v>2072</v>
      </c>
      <c r="F7" s="517"/>
      <c r="G7" s="517"/>
      <c r="H7" s="501"/>
    </row>
    <row r="8" spans="1:9" ht="18.75" customHeight="1" x14ac:dyDescent="0.25">
      <c r="A8" s="266"/>
      <c r="B8" s="518" t="s">
        <v>2048</v>
      </c>
      <c r="C8" s="519"/>
      <c r="D8" s="284"/>
      <c r="E8" s="520" t="s">
        <v>83</v>
      </c>
      <c r="F8" s="521"/>
      <c r="G8" s="521"/>
      <c r="H8" s="522"/>
    </row>
    <row r="9" spans="1:9" ht="18.75" customHeight="1" x14ac:dyDescent="0.25">
      <c r="A9" s="266"/>
      <c r="B9" s="518" t="s">
        <v>2052</v>
      </c>
      <c r="C9" s="519"/>
      <c r="D9" s="285"/>
      <c r="E9" s="520"/>
      <c r="F9" s="521"/>
      <c r="G9" s="521"/>
      <c r="H9" s="522"/>
      <c r="I9" s="271"/>
    </row>
    <row r="10" spans="1:9" x14ac:dyDescent="0.25">
      <c r="A10" s="286"/>
      <c r="B10" s="523"/>
      <c r="C10" s="523"/>
      <c r="D10" s="284"/>
      <c r="E10" s="520"/>
      <c r="F10" s="521"/>
      <c r="G10" s="521"/>
      <c r="H10" s="522"/>
      <c r="I10" s="271"/>
    </row>
    <row r="11" spans="1:9" ht="15.75" thickBot="1" x14ac:dyDescent="0.3">
      <c r="A11" s="286"/>
      <c r="B11" s="524"/>
      <c r="C11" s="525"/>
      <c r="D11" s="285"/>
      <c r="E11" s="520"/>
      <c r="F11" s="521"/>
      <c r="G11" s="521"/>
      <c r="H11" s="522"/>
      <c r="I11" s="271"/>
    </row>
    <row r="12" spans="1:9" x14ac:dyDescent="0.25">
      <c r="A12" s="266"/>
      <c r="B12" s="287"/>
      <c r="C12" s="266"/>
      <c r="D12" s="266"/>
      <c r="E12" s="520"/>
      <c r="F12" s="521"/>
      <c r="G12" s="521"/>
      <c r="H12" s="522"/>
      <c r="I12" s="271"/>
    </row>
    <row r="13" spans="1:9" ht="15.75" customHeight="1" thickBot="1" x14ac:dyDescent="0.3">
      <c r="A13" s="266"/>
      <c r="B13" s="287"/>
      <c r="C13" s="266"/>
      <c r="D13" s="266"/>
      <c r="E13" s="509" t="s">
        <v>2086</v>
      </c>
      <c r="F13" s="510"/>
      <c r="G13" s="511" t="s">
        <v>2087</v>
      </c>
      <c r="H13" s="512"/>
      <c r="I13" s="271"/>
    </row>
    <row r="14" spans="1:9" x14ac:dyDescent="0.25">
      <c r="A14" s="266"/>
      <c r="B14" s="287"/>
      <c r="C14" s="266"/>
      <c r="D14" s="266"/>
      <c r="E14" s="288"/>
      <c r="F14" s="288"/>
      <c r="G14" s="266"/>
      <c r="H14" s="272"/>
    </row>
    <row r="15" spans="1:9" ht="18.75" customHeight="1" x14ac:dyDescent="0.25">
      <c r="A15" s="289"/>
      <c r="B15" s="513" t="s">
        <v>2088</v>
      </c>
      <c r="C15" s="513"/>
      <c r="D15" s="513"/>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str">
        <f>IF(OR('B1. HTT Mortgage Assets'!$F$28=0,D17="[For completion]"),"",D17/'B1. HTT Mortgage Assets'!$F$28)</f>
        <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513" t="s">
        <v>2052</v>
      </c>
      <c r="C20" s="513"/>
      <c r="D20" s="513"/>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30" customWidth="1"/>
    <col min="2" max="2" width="48.42578125" style="430" customWidth="1"/>
    <col min="3" max="3" width="38.42578125" style="430" customWidth="1"/>
    <col min="4" max="4" width="56.5703125" style="430" customWidth="1"/>
    <col min="5" max="5" width="255.7109375" style="430" customWidth="1"/>
    <col min="6" max="1024" width="11.42578125" style="430" customWidth="1"/>
    <col min="1025" max="16384" width="11.42578125" style="430"/>
  </cols>
  <sheetData>
    <row r="1" spans="1:5" s="438" customFormat="1" ht="21" customHeight="1" x14ac:dyDescent="0.35">
      <c r="A1" s="437" t="s">
        <v>2618</v>
      </c>
      <c r="B1" s="437" t="s">
        <v>2619</v>
      </c>
      <c r="C1" s="437" t="s">
        <v>2620</v>
      </c>
      <c r="D1" s="437" t="s">
        <v>2621</v>
      </c>
      <c r="E1" s="437" t="s">
        <v>2622</v>
      </c>
    </row>
    <row r="2" spans="1:5" ht="105" customHeight="1" x14ac:dyDescent="0.25">
      <c r="A2" s="439" t="s">
        <v>2623</v>
      </c>
      <c r="B2" s="439" t="s">
        <v>2624</v>
      </c>
      <c r="C2" s="440"/>
      <c r="D2" s="439"/>
      <c r="E2" s="441" t="s">
        <v>2625</v>
      </c>
    </row>
    <row r="3" spans="1:5" ht="60" customHeight="1" x14ac:dyDescent="0.25">
      <c r="A3" s="439" t="s">
        <v>2626</v>
      </c>
      <c r="B3" s="439" t="s">
        <v>2627</v>
      </c>
      <c r="C3" s="439" t="s">
        <v>2628</v>
      </c>
      <c r="D3" s="439" t="s">
        <v>2629</v>
      </c>
      <c r="E3" s="441" t="s">
        <v>2630</v>
      </c>
    </row>
    <row r="4" spans="1:5" ht="15" customHeight="1" x14ac:dyDescent="0.25">
      <c r="A4" s="439" t="s">
        <v>2631</v>
      </c>
      <c r="B4" s="439" t="s">
        <v>2632</v>
      </c>
      <c r="C4" s="440"/>
      <c r="D4" s="439"/>
      <c r="E4" s="430" t="s">
        <v>2633</v>
      </c>
    </row>
    <row r="5" spans="1:5" ht="15" customHeight="1" x14ac:dyDescent="0.25">
      <c r="A5" s="439" t="s">
        <v>2634</v>
      </c>
      <c r="B5" s="440"/>
      <c r="C5" s="440"/>
      <c r="D5" s="439"/>
      <c r="E5" s="430" t="s">
        <v>2633</v>
      </c>
    </row>
    <row r="6" spans="1:5" ht="15" customHeight="1" x14ac:dyDescent="0.25">
      <c r="A6" s="439" t="s">
        <v>2635</v>
      </c>
      <c r="B6" s="440"/>
      <c r="C6" s="440"/>
      <c r="D6" s="439"/>
      <c r="E6" s="430" t="s">
        <v>2633</v>
      </c>
    </row>
    <row r="7" spans="1:5" ht="120" customHeight="1" x14ac:dyDescent="0.25">
      <c r="A7" s="439" t="s">
        <v>2636</v>
      </c>
      <c r="B7" s="441" t="s">
        <v>2637</v>
      </c>
      <c r="C7" s="440"/>
      <c r="D7" s="439"/>
      <c r="E7" s="441" t="s">
        <v>2638</v>
      </c>
    </row>
    <row r="8" spans="1:5" ht="90" customHeight="1" x14ac:dyDescent="0.25">
      <c r="A8" s="439" t="s">
        <v>2639</v>
      </c>
      <c r="B8" s="440"/>
      <c r="C8" s="441" t="s">
        <v>2640</v>
      </c>
      <c r="D8" s="439" t="s">
        <v>2641</v>
      </c>
      <c r="E8" s="442" t="s">
        <v>2642</v>
      </c>
    </row>
    <row r="9" spans="1:5" ht="15" customHeight="1" x14ac:dyDescent="0.25">
      <c r="A9" s="439" t="s">
        <v>2643</v>
      </c>
      <c r="B9" s="440"/>
      <c r="C9" s="439" t="s">
        <v>2644</v>
      </c>
      <c r="D9" s="439"/>
      <c r="E9" s="443" t="s">
        <v>2645</v>
      </c>
    </row>
    <row r="10" spans="1:5" ht="30" customHeight="1" x14ac:dyDescent="0.25">
      <c r="A10" s="439" t="s">
        <v>2646</v>
      </c>
      <c r="B10" s="441" t="s">
        <v>2647</v>
      </c>
      <c r="C10" s="440"/>
      <c r="D10" s="439"/>
      <c r="E10" s="442" t="s">
        <v>2648</v>
      </c>
    </row>
    <row r="11" spans="1:5" ht="15" customHeight="1" x14ac:dyDescent="0.25">
      <c r="A11" s="439" t="s">
        <v>2649</v>
      </c>
      <c r="B11" s="440"/>
      <c r="C11" s="439" t="s">
        <v>2650</v>
      </c>
      <c r="D11" s="439" t="s">
        <v>2651</v>
      </c>
      <c r="E11" s="442" t="s">
        <v>2652</v>
      </c>
    </row>
    <row r="12" spans="1:5" ht="30" customHeight="1" x14ac:dyDescent="0.25">
      <c r="A12" s="444" t="s">
        <v>2653</v>
      </c>
      <c r="B12" s="444" t="s">
        <v>2654</v>
      </c>
      <c r="C12" s="444" t="s">
        <v>2655</v>
      </c>
      <c r="D12" s="444" t="s">
        <v>2656</v>
      </c>
      <c r="E12" s="444" t="s">
        <v>2657</v>
      </c>
    </row>
    <row r="13" spans="1:5" ht="30" customHeight="1" x14ac:dyDescent="0.25">
      <c r="A13" s="439" t="s">
        <v>2658</v>
      </c>
      <c r="B13" s="444" t="s">
        <v>2659</v>
      </c>
      <c r="C13" s="440"/>
      <c r="D13" s="439"/>
      <c r="E13" s="441" t="s">
        <v>2660</v>
      </c>
    </row>
    <row r="14" spans="1:5" ht="60" customHeight="1" x14ac:dyDescent="0.25">
      <c r="A14" s="439" t="s">
        <v>2661</v>
      </c>
      <c r="B14" s="444" t="s">
        <v>2662</v>
      </c>
      <c r="C14" s="440"/>
      <c r="D14" s="439"/>
      <c r="E14" s="441" t="s">
        <v>2663</v>
      </c>
    </row>
    <row r="15" spans="1:5" ht="30" customHeight="1" x14ac:dyDescent="0.25">
      <c r="A15" s="443" t="s">
        <v>2664</v>
      </c>
      <c r="B15" s="444" t="s">
        <v>2665</v>
      </c>
      <c r="C15" s="445"/>
      <c r="D15" s="443"/>
      <c r="E15" s="446" t="s">
        <v>2666</v>
      </c>
    </row>
    <row r="16" spans="1:5" ht="60" customHeight="1" x14ac:dyDescent="0.25">
      <c r="A16" s="439" t="s">
        <v>2667</v>
      </c>
      <c r="B16" s="444" t="s">
        <v>2668</v>
      </c>
      <c r="C16" s="440"/>
      <c r="D16" s="439"/>
      <c r="E16" s="441" t="s">
        <v>2669</v>
      </c>
    </row>
    <row r="17" spans="1:5" ht="45" customHeight="1" x14ac:dyDescent="0.25">
      <c r="A17" s="439" t="s">
        <v>2670</v>
      </c>
      <c r="B17" s="444" t="s">
        <v>2671</v>
      </c>
      <c r="C17" s="440"/>
      <c r="D17" s="439"/>
      <c r="E17" s="441" t="s">
        <v>2672</v>
      </c>
    </row>
    <row r="18" spans="1:5" ht="30" customHeight="1" x14ac:dyDescent="0.25">
      <c r="A18" s="439" t="s">
        <v>2673</v>
      </c>
      <c r="B18" s="444" t="s">
        <v>2674</v>
      </c>
      <c r="C18" s="440"/>
      <c r="D18" s="439"/>
      <c r="E18" s="446" t="s">
        <v>2675</v>
      </c>
    </row>
    <row r="19" spans="1:5" ht="45" customHeight="1" x14ac:dyDescent="0.25">
      <c r="A19" s="439" t="s">
        <v>2676</v>
      </c>
      <c r="B19" s="444" t="s">
        <v>2677</v>
      </c>
      <c r="C19" s="440"/>
      <c r="D19" s="439"/>
      <c r="E19" s="441" t="s">
        <v>2678</v>
      </c>
    </row>
    <row r="20" spans="1:5" ht="30" customHeight="1" x14ac:dyDescent="0.25">
      <c r="A20" s="439" t="s">
        <v>2679</v>
      </c>
      <c r="B20" s="444" t="s">
        <v>2680</v>
      </c>
      <c r="C20" s="440"/>
      <c r="D20" s="439"/>
      <c r="E20" s="446" t="s">
        <v>2681</v>
      </c>
    </row>
    <row r="21" spans="1:5" ht="75" customHeight="1" x14ac:dyDescent="0.25">
      <c r="A21" s="439" t="s">
        <v>2682</v>
      </c>
      <c r="B21" s="440"/>
      <c r="C21" s="441" t="s">
        <v>2683</v>
      </c>
      <c r="D21" s="439" t="s">
        <v>2684</v>
      </c>
      <c r="E21" s="442" t="s">
        <v>2685</v>
      </c>
    </row>
    <row r="22" spans="1:5" ht="15" customHeight="1" x14ac:dyDescent="0.25">
      <c r="A22" s="439" t="s">
        <v>2686</v>
      </c>
      <c r="B22" s="440"/>
      <c r="C22" s="439" t="s">
        <v>2687</v>
      </c>
      <c r="D22" s="439"/>
      <c r="E22" s="442" t="s">
        <v>2688</v>
      </c>
    </row>
    <row r="23" spans="1:5" ht="15" customHeight="1" x14ac:dyDescent="0.25">
      <c r="A23" s="439" t="s">
        <v>2689</v>
      </c>
      <c r="B23" s="440"/>
      <c r="C23" s="439" t="s">
        <v>2690</v>
      </c>
      <c r="D23" s="439" t="s">
        <v>2691</v>
      </c>
      <c r="E23" s="442" t="s">
        <v>2692</v>
      </c>
    </row>
    <row r="24" spans="1:5" ht="30" customHeight="1" x14ac:dyDescent="0.25">
      <c r="A24" s="439" t="s">
        <v>2693</v>
      </c>
      <c r="B24" s="440"/>
      <c r="C24" s="441" t="s">
        <v>2683</v>
      </c>
      <c r="D24" s="439" t="s">
        <v>2684</v>
      </c>
      <c r="E24" s="442" t="s">
        <v>2694</v>
      </c>
    </row>
    <row r="25" spans="1:5" ht="120" customHeight="1" x14ac:dyDescent="0.25">
      <c r="A25" s="439" t="s">
        <v>2695</v>
      </c>
      <c r="B25" s="439" t="s">
        <v>2696</v>
      </c>
      <c r="C25" s="440"/>
      <c r="D25" s="439" t="s">
        <v>2697</v>
      </c>
      <c r="E25" s="442" t="s">
        <v>2698</v>
      </c>
    </row>
    <row r="26" spans="1:5" ht="15" customHeight="1" x14ac:dyDescent="0.25">
      <c r="A26" s="447" t="s">
        <v>2699</v>
      </c>
      <c r="B26" s="448"/>
      <c r="C26" s="447" t="s">
        <v>2700</v>
      </c>
      <c r="D26" s="447"/>
      <c r="E26" s="449" t="s">
        <v>2701</v>
      </c>
    </row>
    <row r="27" spans="1:5" ht="75" customHeight="1" x14ac:dyDescent="0.25">
      <c r="A27" s="441" t="s">
        <v>2702</v>
      </c>
      <c r="B27" s="441" t="s">
        <v>2703</v>
      </c>
      <c r="C27" s="450"/>
      <c r="D27" s="441" t="s">
        <v>2704</v>
      </c>
      <c r="E27" s="442" t="s">
        <v>2705</v>
      </c>
    </row>
    <row r="28" spans="1:5" ht="15" customHeight="1" x14ac:dyDescent="0.25">
      <c r="A28" s="441" t="s">
        <v>1242</v>
      </c>
      <c r="B28" s="450"/>
      <c r="C28" s="450"/>
      <c r="D28" s="441"/>
      <c r="E28" s="442" t="s">
        <v>2706</v>
      </c>
    </row>
    <row r="29" spans="1:5" ht="15" customHeight="1" x14ac:dyDescent="0.25">
      <c r="A29" s="441" t="s">
        <v>1245</v>
      </c>
      <c r="B29" s="450"/>
      <c r="C29" s="450"/>
      <c r="D29" s="441"/>
      <c r="E29" s="442" t="s">
        <v>2707</v>
      </c>
    </row>
    <row r="30" spans="1:5" ht="15" customHeight="1" x14ac:dyDescent="0.25">
      <c r="A30" s="441" t="s">
        <v>1248</v>
      </c>
      <c r="B30" s="450"/>
      <c r="C30" s="450"/>
      <c r="D30" s="441"/>
      <c r="E30" s="442" t="s">
        <v>2708</v>
      </c>
    </row>
    <row r="31" spans="1:5" ht="75" customHeight="1" x14ac:dyDescent="0.25">
      <c r="A31" s="439" t="s">
        <v>2709</v>
      </c>
      <c r="B31" s="439"/>
      <c r="C31" s="439"/>
      <c r="D31" s="439"/>
      <c r="E31" s="441" t="s">
        <v>2710</v>
      </c>
    </row>
    <row r="32" spans="1:5" ht="60" customHeight="1" x14ac:dyDescent="0.25">
      <c r="A32" s="439" t="s">
        <v>2711</v>
      </c>
      <c r="B32" s="440"/>
      <c r="C32" s="439" t="s">
        <v>2712</v>
      </c>
      <c r="D32" s="439" t="s">
        <v>2713</v>
      </c>
      <c r="E32" s="442" t="s">
        <v>2714</v>
      </c>
    </row>
    <row r="33" spans="1:5" ht="30" customHeight="1" x14ac:dyDescent="0.25">
      <c r="A33" s="439" t="s">
        <v>2715</v>
      </c>
      <c r="B33" s="441" t="s">
        <v>2716</v>
      </c>
      <c r="C33" s="440"/>
      <c r="D33" s="439" t="s">
        <v>2717</v>
      </c>
      <c r="E33" s="442" t="s">
        <v>2718</v>
      </c>
    </row>
    <row r="34" spans="1:5" ht="75" customHeight="1" x14ac:dyDescent="0.25">
      <c r="A34" s="439" t="s">
        <v>2719</v>
      </c>
      <c r="B34" s="439" t="s">
        <v>2720</v>
      </c>
      <c r="C34" s="440"/>
      <c r="D34" s="439" t="s">
        <v>2721</v>
      </c>
      <c r="E34" s="442" t="s">
        <v>2722</v>
      </c>
    </row>
    <row r="35" spans="1:5" ht="15" customHeight="1" x14ac:dyDescent="0.25">
      <c r="A35" s="439" t="s">
        <v>2723</v>
      </c>
      <c r="B35" s="440"/>
      <c r="C35" s="439" t="s">
        <v>2724</v>
      </c>
      <c r="D35" s="439"/>
      <c r="E35" s="443" t="s">
        <v>2725</v>
      </c>
    </row>
    <row r="36" spans="1:5" ht="15" customHeight="1" x14ac:dyDescent="0.25">
      <c r="A36" s="439" t="s">
        <v>2726</v>
      </c>
      <c r="B36" s="439"/>
      <c r="C36" s="439"/>
      <c r="D36" s="439"/>
      <c r="E36" s="430" t="s">
        <v>2727</v>
      </c>
    </row>
    <row r="37" spans="1:5" ht="45" customHeight="1" x14ac:dyDescent="0.25">
      <c r="A37" s="439" t="s">
        <v>2728</v>
      </c>
      <c r="B37" s="439" t="s">
        <v>2729</v>
      </c>
      <c r="C37" s="440"/>
      <c r="D37" s="439"/>
      <c r="E37" s="442" t="s">
        <v>2730</v>
      </c>
    </row>
    <row r="38" spans="1:5" ht="30" customHeight="1" x14ac:dyDescent="0.25">
      <c r="A38" s="439" t="s">
        <v>2731</v>
      </c>
      <c r="B38" s="441" t="s">
        <v>2716</v>
      </c>
      <c r="C38" s="440"/>
      <c r="D38" s="441" t="s">
        <v>2732</v>
      </c>
      <c r="E38" s="441" t="s">
        <v>2733</v>
      </c>
    </row>
    <row r="39" spans="1:5" ht="15" customHeight="1" x14ac:dyDescent="0.25">
      <c r="A39" s="439" t="s">
        <v>2734</v>
      </c>
      <c r="B39" s="439" t="s">
        <v>2735</v>
      </c>
      <c r="C39" s="439" t="s">
        <v>2736</v>
      </c>
      <c r="D39" s="439" t="s">
        <v>2737</v>
      </c>
      <c r="E39" s="442" t="s">
        <v>2738</v>
      </c>
    </row>
    <row r="40" spans="1:5" ht="15" customHeight="1" x14ac:dyDescent="0.25">
      <c r="A40" s="451" t="s">
        <v>2739</v>
      </c>
      <c r="B40" s="452"/>
      <c r="C40" s="451" t="s">
        <v>2740</v>
      </c>
      <c r="D40" s="451"/>
      <c r="E40" s="444" t="s">
        <v>2741</v>
      </c>
    </row>
    <row r="41" spans="1:5" ht="30" customHeight="1" x14ac:dyDescent="0.25">
      <c r="A41" s="451" t="s">
        <v>2742</v>
      </c>
      <c r="B41" s="452"/>
      <c r="C41" s="444" t="s">
        <v>2743</v>
      </c>
      <c r="D41" s="451"/>
      <c r="E41" s="444" t="s">
        <v>2744</v>
      </c>
    </row>
    <row r="42" spans="1:5" ht="60" customHeight="1" x14ac:dyDescent="0.25">
      <c r="A42" s="439" t="s">
        <v>2745</v>
      </c>
      <c r="B42" s="439" t="s">
        <v>2746</v>
      </c>
      <c r="C42" s="441" t="s">
        <v>2747</v>
      </c>
      <c r="D42" s="439" t="s">
        <v>2748</v>
      </c>
      <c r="E42" s="442" t="s">
        <v>2749</v>
      </c>
    </row>
    <row r="43" spans="1:5" ht="15" customHeight="1" x14ac:dyDescent="0.25">
      <c r="A43" s="441" t="s">
        <v>2750</v>
      </c>
      <c r="B43" s="450"/>
      <c r="C43" s="441" t="s">
        <v>2751</v>
      </c>
      <c r="D43" s="441"/>
      <c r="E43" s="442" t="s">
        <v>2752</v>
      </c>
    </row>
    <row r="44" spans="1:5" ht="45" customHeight="1" x14ac:dyDescent="0.25">
      <c r="A44" s="439" t="s">
        <v>2753</v>
      </c>
      <c r="B44" s="441" t="s">
        <v>2754</v>
      </c>
      <c r="C44" s="441" t="s">
        <v>2755</v>
      </c>
      <c r="D44" s="453" t="s">
        <v>2756</v>
      </c>
      <c r="E44" s="442" t="s">
        <v>2757</v>
      </c>
    </row>
    <row r="45" spans="1:5" ht="30" customHeight="1" x14ac:dyDescent="0.25">
      <c r="A45" s="439" t="s">
        <v>2568</v>
      </c>
      <c r="B45" s="440"/>
      <c r="C45" s="439" t="s">
        <v>2758</v>
      </c>
      <c r="D45" s="453" t="s">
        <v>2759</v>
      </c>
      <c r="E45" s="442" t="s">
        <v>2760</v>
      </c>
    </row>
    <row r="46" spans="1:5" ht="30" customHeight="1" x14ac:dyDescent="0.25">
      <c r="A46" s="439" t="s">
        <v>2567</v>
      </c>
      <c r="B46" s="440"/>
      <c r="C46" s="439" t="s">
        <v>2761</v>
      </c>
      <c r="D46" s="453" t="s">
        <v>2762</v>
      </c>
      <c r="E46" s="442" t="s">
        <v>2763</v>
      </c>
    </row>
    <row r="47" spans="1:5" ht="45" customHeight="1" x14ac:dyDescent="0.25">
      <c r="A47" s="439" t="s">
        <v>2764</v>
      </c>
      <c r="B47" s="439" t="s">
        <v>2765</v>
      </c>
      <c r="C47" s="440"/>
      <c r="D47" s="439" t="s">
        <v>2766</v>
      </c>
      <c r="E47" s="442" t="s">
        <v>2767</v>
      </c>
    </row>
    <row r="48" spans="1:5" ht="60" customHeight="1" x14ac:dyDescent="0.25">
      <c r="A48" s="439" t="s">
        <v>2768</v>
      </c>
      <c r="B48" s="441" t="s">
        <v>2769</v>
      </c>
      <c r="C48" s="440"/>
      <c r="D48" s="441" t="s">
        <v>2770</v>
      </c>
      <c r="E48" s="442" t="s">
        <v>2771</v>
      </c>
    </row>
    <row r="49" spans="1:5" ht="15" customHeight="1" x14ac:dyDescent="0.25">
      <c r="A49" s="439" t="s">
        <v>2772</v>
      </c>
      <c r="B49" s="440"/>
      <c r="C49" s="439" t="s">
        <v>2773</v>
      </c>
      <c r="D49" s="439" t="s">
        <v>2774</v>
      </c>
      <c r="E49" s="443" t="s">
        <v>2775</v>
      </c>
    </row>
    <row r="50" spans="1:5" ht="15" customHeight="1" x14ac:dyDescent="0.25">
      <c r="A50" s="439" t="s">
        <v>2776</v>
      </c>
      <c r="B50" s="440"/>
      <c r="C50" s="439" t="s">
        <v>2777</v>
      </c>
      <c r="D50" s="439" t="s">
        <v>2778</v>
      </c>
      <c r="E50" s="443" t="s">
        <v>2779</v>
      </c>
    </row>
    <row r="51" spans="1:5" ht="15" customHeight="1" x14ac:dyDescent="0.25">
      <c r="A51" s="439" t="s">
        <v>2542</v>
      </c>
      <c r="B51" s="440"/>
      <c r="C51" s="439" t="s">
        <v>2628</v>
      </c>
      <c r="D51" s="439" t="s">
        <v>2780</v>
      </c>
      <c r="E51" s="443" t="s">
        <v>2781</v>
      </c>
    </row>
    <row r="52" spans="1:5" ht="30" customHeight="1" x14ac:dyDescent="0.25">
      <c r="A52" s="439" t="s">
        <v>2543</v>
      </c>
      <c r="B52" s="440"/>
      <c r="C52" s="441" t="s">
        <v>2782</v>
      </c>
      <c r="D52" s="439" t="s">
        <v>2783</v>
      </c>
      <c r="E52" s="443" t="s">
        <v>2784</v>
      </c>
    </row>
    <row r="53" spans="1:5" ht="30" customHeight="1" x14ac:dyDescent="0.25">
      <c r="A53" s="439" t="s">
        <v>2785</v>
      </c>
      <c r="B53" s="440"/>
      <c r="C53" s="439" t="s">
        <v>2786</v>
      </c>
      <c r="D53" s="453" t="s">
        <v>2787</v>
      </c>
      <c r="E53" s="442" t="s">
        <v>2788</v>
      </c>
    </row>
    <row r="54" spans="1:5" ht="15" customHeight="1" x14ac:dyDescent="0.25">
      <c r="A54" s="439" t="s">
        <v>2789</v>
      </c>
      <c r="B54" s="439" t="s">
        <v>2790</v>
      </c>
      <c r="C54" s="439" t="s">
        <v>2791</v>
      </c>
      <c r="D54" s="439" t="s">
        <v>2792</v>
      </c>
      <c r="E54" s="443" t="s">
        <v>2793</v>
      </c>
    </row>
    <row r="55" spans="1:5" ht="45" customHeight="1" x14ac:dyDescent="0.25">
      <c r="A55" s="439" t="s">
        <v>2529</v>
      </c>
      <c r="B55" s="440"/>
      <c r="C55" s="439" t="s">
        <v>2794</v>
      </c>
      <c r="D55" s="441" t="s">
        <v>2795</v>
      </c>
      <c r="E55" s="439" t="s">
        <v>2796</v>
      </c>
    </row>
    <row r="56" spans="1:5" ht="45" customHeight="1" x14ac:dyDescent="0.25">
      <c r="A56" s="439" t="s">
        <v>2527</v>
      </c>
      <c r="B56" s="440"/>
      <c r="C56" s="439" t="s">
        <v>2797</v>
      </c>
      <c r="D56" s="441" t="s">
        <v>2798</v>
      </c>
      <c r="E56" s="439" t="s">
        <v>2799</v>
      </c>
    </row>
    <row r="57" spans="1:5" ht="15" customHeight="1" x14ac:dyDescent="0.25">
      <c r="A57" s="439" t="s">
        <v>2532</v>
      </c>
      <c r="B57" s="440"/>
      <c r="C57" s="439" t="s">
        <v>2800</v>
      </c>
      <c r="D57" s="439"/>
      <c r="E57" s="443" t="s">
        <v>2801</v>
      </c>
    </row>
    <row r="58" spans="1:5" ht="15" customHeight="1" x14ac:dyDescent="0.25">
      <c r="A58" s="439" t="s">
        <v>2802</v>
      </c>
      <c r="B58" s="440"/>
      <c r="C58" s="439" t="s">
        <v>2803</v>
      </c>
      <c r="D58" s="439"/>
      <c r="E58" s="443" t="s">
        <v>2804</v>
      </c>
    </row>
    <row r="59" spans="1:5" ht="15" customHeight="1" x14ac:dyDescent="0.25">
      <c r="A59" s="439" t="s">
        <v>2805</v>
      </c>
      <c r="B59" s="439" t="s">
        <v>2806</v>
      </c>
      <c r="C59" s="439" t="s">
        <v>2807</v>
      </c>
      <c r="D59" s="439"/>
      <c r="E59" s="443" t="s">
        <v>2808</v>
      </c>
    </row>
    <row r="60" spans="1:5" ht="15" customHeight="1" x14ac:dyDescent="0.25">
      <c r="A60" s="439" t="s">
        <v>2809</v>
      </c>
      <c r="B60" s="440"/>
      <c r="C60" s="439" t="s">
        <v>2810</v>
      </c>
      <c r="D60" s="439"/>
      <c r="E60" s="443" t="s">
        <v>2811</v>
      </c>
    </row>
    <row r="61" spans="1:5" ht="45" customHeight="1" x14ac:dyDescent="0.25">
      <c r="A61" s="439" t="s">
        <v>2812</v>
      </c>
      <c r="B61" s="439" t="s">
        <v>2813</v>
      </c>
      <c r="C61" s="440"/>
      <c r="D61" s="441" t="s">
        <v>2814</v>
      </c>
      <c r="E61" s="439" t="s">
        <v>2815</v>
      </c>
    </row>
    <row r="62" spans="1:5" ht="15" customHeight="1" x14ac:dyDescent="0.25">
      <c r="A62" s="439" t="s">
        <v>2816</v>
      </c>
      <c r="B62" s="439" t="s">
        <v>2806</v>
      </c>
      <c r="C62" s="440"/>
      <c r="D62" s="439"/>
      <c r="E62" s="443" t="s">
        <v>2817</v>
      </c>
    </row>
    <row r="63" spans="1:5" ht="15" customHeight="1" x14ac:dyDescent="0.25">
      <c r="A63" s="439" t="s">
        <v>2818</v>
      </c>
      <c r="B63" s="439" t="s">
        <v>2806</v>
      </c>
      <c r="C63" s="440"/>
      <c r="D63" s="439"/>
      <c r="E63" s="443" t="s">
        <v>2819</v>
      </c>
    </row>
    <row r="64" spans="1:5" ht="15" customHeight="1" x14ac:dyDescent="0.25">
      <c r="A64" s="453" t="s">
        <v>2820</v>
      </c>
      <c r="B64" s="439" t="s">
        <v>2806</v>
      </c>
      <c r="C64" s="440"/>
      <c r="D64" s="439" t="s">
        <v>2821</v>
      </c>
      <c r="E64" s="443" t="s">
        <v>2822</v>
      </c>
    </row>
    <row r="65" spans="1:5" ht="30" customHeight="1" x14ac:dyDescent="0.25">
      <c r="A65" s="453" t="s">
        <v>2823</v>
      </c>
      <c r="B65" s="439" t="s">
        <v>2806</v>
      </c>
      <c r="C65" s="440"/>
      <c r="D65" s="439" t="s">
        <v>2824</v>
      </c>
      <c r="E65" s="442" t="s">
        <v>2825</v>
      </c>
    </row>
    <row r="66" spans="1:5" ht="15" customHeight="1" x14ac:dyDescent="0.25">
      <c r="A66" s="453" t="s">
        <v>2826</v>
      </c>
      <c r="B66" s="439" t="s">
        <v>2806</v>
      </c>
      <c r="C66" s="440"/>
      <c r="D66" s="439" t="s">
        <v>2827</v>
      </c>
      <c r="E66" s="454" t="s">
        <v>2828</v>
      </c>
    </row>
    <row r="67" spans="1:5" ht="15" customHeight="1" x14ac:dyDescent="0.25">
      <c r="A67" s="453" t="s">
        <v>2829</v>
      </c>
      <c r="B67" s="439" t="s">
        <v>2806</v>
      </c>
      <c r="C67" s="440"/>
      <c r="D67" s="439" t="s">
        <v>2830</v>
      </c>
      <c r="E67" s="454" t="s">
        <v>2831</v>
      </c>
    </row>
    <row r="68" spans="1:5" ht="15" customHeight="1" x14ac:dyDescent="0.25">
      <c r="A68" s="439" t="s">
        <v>2832</v>
      </c>
      <c r="B68" s="439" t="s">
        <v>2806</v>
      </c>
      <c r="C68" s="440"/>
      <c r="D68" s="439" t="s">
        <v>2833</v>
      </c>
      <c r="E68" s="443" t="s">
        <v>2834</v>
      </c>
    </row>
    <row r="69" spans="1:5" ht="15" customHeight="1" x14ac:dyDescent="0.25">
      <c r="A69" s="453" t="s">
        <v>2835</v>
      </c>
      <c r="B69" s="439" t="s">
        <v>2806</v>
      </c>
      <c r="C69" s="440"/>
      <c r="D69" s="439" t="s">
        <v>2836</v>
      </c>
      <c r="E69" s="443" t="s">
        <v>2837</v>
      </c>
    </row>
    <row r="70" spans="1:5" ht="30" customHeight="1" x14ac:dyDescent="0.25">
      <c r="A70" s="453" t="s">
        <v>2838</v>
      </c>
      <c r="B70" s="439" t="s">
        <v>2806</v>
      </c>
      <c r="C70" s="440"/>
      <c r="D70" s="439" t="s">
        <v>2839</v>
      </c>
      <c r="E70" s="442" t="s">
        <v>2840</v>
      </c>
    </row>
    <row r="71" spans="1:5" ht="45" customHeight="1" x14ac:dyDescent="0.25">
      <c r="A71" s="455" t="s">
        <v>2841</v>
      </c>
      <c r="B71" s="439" t="s">
        <v>2806</v>
      </c>
      <c r="C71" s="456"/>
      <c r="D71" s="442"/>
      <c r="E71" s="442" t="s">
        <v>2842</v>
      </c>
    </row>
    <row r="72" spans="1:5" ht="45" customHeight="1" x14ac:dyDescent="0.25">
      <c r="A72" s="439" t="s">
        <v>2843</v>
      </c>
      <c r="B72" s="439" t="s">
        <v>2720</v>
      </c>
      <c r="C72" s="440"/>
      <c r="D72" s="439"/>
      <c r="E72" s="442" t="s">
        <v>2844</v>
      </c>
    </row>
    <row r="73" spans="1:5" ht="15" customHeight="1" x14ac:dyDescent="0.25">
      <c r="A73" s="439" t="s">
        <v>2845</v>
      </c>
      <c r="B73" s="439" t="s">
        <v>2720</v>
      </c>
      <c r="C73" s="440"/>
      <c r="D73" s="439" t="s">
        <v>2846</v>
      </c>
      <c r="E73" s="443" t="s">
        <v>2847</v>
      </c>
    </row>
    <row r="74" spans="1:5" ht="15" customHeight="1" x14ac:dyDescent="0.25">
      <c r="A74" s="439" t="s">
        <v>2848</v>
      </c>
      <c r="B74" s="439" t="s">
        <v>2720</v>
      </c>
      <c r="C74" s="440"/>
      <c r="D74" s="439" t="s">
        <v>2849</v>
      </c>
      <c r="E74" s="443" t="s">
        <v>2850</v>
      </c>
    </row>
    <row r="75" spans="1:5" ht="15" customHeight="1" x14ac:dyDescent="0.25">
      <c r="A75" s="439" t="s">
        <v>2851</v>
      </c>
      <c r="B75" s="439" t="s">
        <v>2720</v>
      </c>
      <c r="C75" s="440"/>
      <c r="D75" s="439" t="s">
        <v>2852</v>
      </c>
      <c r="E75" s="443" t="s">
        <v>2853</v>
      </c>
    </row>
    <row r="76" spans="1:5" ht="31.5" customHeight="1" x14ac:dyDescent="0.25">
      <c r="A76" s="439" t="s">
        <v>2854</v>
      </c>
      <c r="B76" s="441" t="s">
        <v>2647</v>
      </c>
      <c r="C76" s="440"/>
      <c r="D76" s="439"/>
      <c r="E76" s="442" t="s">
        <v>2855</v>
      </c>
    </row>
    <row r="77" spans="1:5" ht="15" customHeight="1" x14ac:dyDescent="0.25">
      <c r="A77" s="439" t="s">
        <v>2856</v>
      </c>
      <c r="B77" s="441" t="s">
        <v>2703</v>
      </c>
      <c r="C77" s="440"/>
      <c r="D77" s="439"/>
      <c r="E77" s="443" t="s">
        <v>2857</v>
      </c>
    </row>
    <row r="78" spans="1:5" ht="15" customHeight="1" x14ac:dyDescent="0.25">
      <c r="A78" s="439" t="s">
        <v>2858</v>
      </c>
      <c r="B78" s="440"/>
      <c r="C78" s="440"/>
      <c r="D78" s="439" t="s">
        <v>2859</v>
      </c>
      <c r="E78" s="443" t="s">
        <v>2860</v>
      </c>
    </row>
    <row r="79" spans="1:5" ht="15" customHeight="1" x14ac:dyDescent="0.25">
      <c r="A79" s="453" t="s">
        <v>1546</v>
      </c>
      <c r="B79" s="439" t="s">
        <v>2790</v>
      </c>
      <c r="C79" s="439" t="s">
        <v>2791</v>
      </c>
      <c r="D79" s="439" t="s">
        <v>2792</v>
      </c>
      <c r="E79" s="443" t="s">
        <v>2861</v>
      </c>
    </row>
    <row r="80" spans="1:5" ht="45" customHeight="1" x14ac:dyDescent="0.25">
      <c r="A80" s="453" t="s">
        <v>2594</v>
      </c>
      <c r="B80" s="440"/>
      <c r="C80" s="439" t="s">
        <v>2794</v>
      </c>
      <c r="D80" s="441" t="s">
        <v>2798</v>
      </c>
      <c r="E80" s="443" t="s">
        <v>2862</v>
      </c>
    </row>
    <row r="81" spans="1:5" ht="45" customHeight="1" x14ac:dyDescent="0.25">
      <c r="A81" s="439" t="s">
        <v>2863</v>
      </c>
      <c r="B81" s="440"/>
      <c r="C81" s="440"/>
      <c r="D81" s="441" t="s">
        <v>2864</v>
      </c>
      <c r="E81" s="443" t="s">
        <v>2865</v>
      </c>
    </row>
    <row r="82" spans="1:5" ht="30" customHeight="1" x14ac:dyDescent="0.25">
      <c r="A82" s="439" t="s">
        <v>2866</v>
      </c>
      <c r="B82" s="440"/>
      <c r="C82" s="440"/>
      <c r="D82" s="441" t="s">
        <v>2867</v>
      </c>
      <c r="E82" s="443" t="s">
        <v>2868</v>
      </c>
    </row>
    <row r="83" spans="1:5" ht="45" customHeight="1" x14ac:dyDescent="0.25">
      <c r="A83" s="439" t="s">
        <v>2869</v>
      </c>
      <c r="B83" s="440"/>
      <c r="C83" s="440"/>
      <c r="D83" s="441" t="s">
        <v>2870</v>
      </c>
      <c r="E83" s="442" t="s">
        <v>2871</v>
      </c>
    </row>
    <row r="84" spans="1:5" ht="45" customHeight="1" x14ac:dyDescent="0.25">
      <c r="A84" s="439" t="s">
        <v>2872</v>
      </c>
      <c r="B84" s="440"/>
      <c r="C84" s="440"/>
      <c r="D84" s="441" t="s">
        <v>2873</v>
      </c>
      <c r="E84" s="443" t="s">
        <v>2874</v>
      </c>
    </row>
    <row r="85" spans="1:5" ht="47.25" customHeight="1" x14ac:dyDescent="0.25">
      <c r="A85" s="439" t="s">
        <v>2875</v>
      </c>
      <c r="B85" s="440"/>
      <c r="C85" s="440"/>
      <c r="D85" s="441" t="s">
        <v>2876</v>
      </c>
      <c r="E85" s="443" t="s">
        <v>2877</v>
      </c>
    </row>
    <row r="86" spans="1:5" ht="45" customHeight="1" x14ac:dyDescent="0.25">
      <c r="A86" s="439" t="s">
        <v>2878</v>
      </c>
      <c r="B86" s="440"/>
      <c r="C86" s="440"/>
      <c r="D86" s="441" t="s">
        <v>2879</v>
      </c>
      <c r="E86" s="443" t="s">
        <v>2880</v>
      </c>
    </row>
    <row r="87" spans="1:5" ht="30" customHeight="1" x14ac:dyDescent="0.25">
      <c r="A87" s="439" t="s">
        <v>2881</v>
      </c>
      <c r="B87" s="440"/>
      <c r="C87" s="440"/>
      <c r="D87" s="441" t="s">
        <v>2882</v>
      </c>
      <c r="E87" s="443" t="s">
        <v>2883</v>
      </c>
    </row>
    <row r="88" spans="1:5" ht="45" customHeight="1" x14ac:dyDescent="0.25">
      <c r="A88" s="439" t="s">
        <v>2884</v>
      </c>
      <c r="B88" s="440"/>
      <c r="C88" s="440"/>
      <c r="D88" s="441" t="s">
        <v>2885</v>
      </c>
      <c r="E88" s="443" t="s">
        <v>2886</v>
      </c>
    </row>
    <row r="89" spans="1:5" ht="45" customHeight="1" x14ac:dyDescent="0.25">
      <c r="A89" s="439" t="s">
        <v>2887</v>
      </c>
      <c r="B89" s="440"/>
      <c r="C89" s="440"/>
      <c r="D89" s="441" t="s">
        <v>2888</v>
      </c>
      <c r="E89" s="442" t="s">
        <v>2889</v>
      </c>
    </row>
    <row r="90" spans="1:5" ht="15" customHeight="1" x14ac:dyDescent="0.25">
      <c r="A90" s="439" t="s">
        <v>2890</v>
      </c>
      <c r="B90" s="440"/>
      <c r="C90" s="440"/>
      <c r="D90" s="439" t="s">
        <v>2656</v>
      </c>
      <c r="E90" s="443" t="s">
        <v>2891</v>
      </c>
    </row>
    <row r="91" spans="1:5" ht="15" customHeight="1" x14ac:dyDescent="0.25">
      <c r="A91" s="439" t="s">
        <v>2892</v>
      </c>
      <c r="B91" s="440"/>
      <c r="C91" s="440"/>
      <c r="D91" s="439" t="s">
        <v>2787</v>
      </c>
      <c r="E91" s="443" t="s">
        <v>2893</v>
      </c>
    </row>
    <row r="92" spans="1:5" ht="15" customHeight="1" x14ac:dyDescent="0.25">
      <c r="A92" s="453" t="s">
        <v>2894</v>
      </c>
      <c r="B92" s="440"/>
      <c r="C92" s="440"/>
      <c r="D92" s="439" t="s">
        <v>2895</v>
      </c>
      <c r="E92" s="443" t="s">
        <v>2896</v>
      </c>
    </row>
    <row r="93" spans="1:5" ht="15" customHeight="1" x14ac:dyDescent="0.25">
      <c r="A93" s="453" t="s">
        <v>2897</v>
      </c>
      <c r="B93" s="440"/>
      <c r="C93" s="440"/>
      <c r="D93" s="439" t="s">
        <v>2898</v>
      </c>
      <c r="E93" s="443" t="s">
        <v>2899</v>
      </c>
    </row>
    <row r="94" spans="1:5" ht="15" customHeight="1" x14ac:dyDescent="0.25">
      <c r="A94" s="453" t="s">
        <v>2900</v>
      </c>
      <c r="B94" s="440"/>
      <c r="C94" s="440"/>
      <c r="D94" s="439" t="s">
        <v>2901</v>
      </c>
      <c r="E94" s="443" t="s">
        <v>2902</v>
      </c>
    </row>
    <row r="95" spans="1:5" ht="15" customHeight="1" x14ac:dyDescent="0.25">
      <c r="A95" s="453" t="s">
        <v>2903</v>
      </c>
      <c r="B95" s="440"/>
      <c r="C95" s="440"/>
      <c r="D95" s="439" t="s">
        <v>2904</v>
      </c>
      <c r="E95" s="443" t="s">
        <v>2905</v>
      </c>
    </row>
    <row r="96" spans="1:5" ht="15" customHeight="1" x14ac:dyDescent="0.25">
      <c r="A96" s="453" t="s">
        <v>2906</v>
      </c>
      <c r="B96" s="440"/>
      <c r="C96" s="440"/>
      <c r="D96" s="439" t="s">
        <v>2907</v>
      </c>
      <c r="E96" s="443" t="s">
        <v>2908</v>
      </c>
    </row>
    <row r="97" spans="1:5" ht="15" customHeight="1" x14ac:dyDescent="0.25">
      <c r="A97" s="453" t="s">
        <v>2909</v>
      </c>
      <c r="B97" s="440"/>
      <c r="C97" s="440"/>
      <c r="D97" s="439" t="s">
        <v>2910</v>
      </c>
      <c r="E97" s="443" t="s">
        <v>2911</v>
      </c>
    </row>
    <row r="98" spans="1:5" ht="15" customHeight="1" x14ac:dyDescent="0.25">
      <c r="A98" s="453" t="s">
        <v>2912</v>
      </c>
      <c r="B98" s="440"/>
      <c r="C98" s="440"/>
      <c r="D98" s="439" t="s">
        <v>2827</v>
      </c>
      <c r="E98" s="443" t="s">
        <v>2913</v>
      </c>
    </row>
    <row r="99" spans="1:5" ht="15" customHeight="1" x14ac:dyDescent="0.25">
      <c r="A99" s="453" t="s">
        <v>2914</v>
      </c>
      <c r="B99" s="440"/>
      <c r="C99" s="440"/>
      <c r="D99" s="439" t="s">
        <v>2824</v>
      </c>
      <c r="E99" s="443" t="s">
        <v>2915</v>
      </c>
    </row>
    <row r="100" spans="1:5" ht="15" customHeight="1" x14ac:dyDescent="0.25">
      <c r="A100" s="453" t="s">
        <v>2916</v>
      </c>
      <c r="B100" s="440"/>
      <c r="C100" s="440"/>
      <c r="D100" s="439" t="s">
        <v>2830</v>
      </c>
      <c r="E100" s="443" t="s">
        <v>2917</v>
      </c>
    </row>
    <row r="101" spans="1:5" ht="15" customHeight="1" x14ac:dyDescent="0.25">
      <c r="A101" s="453" t="s">
        <v>2918</v>
      </c>
      <c r="B101" s="440"/>
      <c r="C101" s="440"/>
      <c r="D101" s="439" t="s">
        <v>2919</v>
      </c>
      <c r="E101" s="443" t="s">
        <v>2920</v>
      </c>
    </row>
    <row r="102" spans="1:5" ht="15" customHeight="1" x14ac:dyDescent="0.25">
      <c r="A102" s="439" t="s">
        <v>2921</v>
      </c>
      <c r="B102" s="440"/>
      <c r="C102" s="440"/>
      <c r="D102" s="439" t="s">
        <v>2922</v>
      </c>
      <c r="E102" s="443" t="s">
        <v>2905</v>
      </c>
    </row>
    <row r="103" spans="1:5" ht="15" customHeight="1" x14ac:dyDescent="0.25">
      <c r="A103" s="439" t="s">
        <v>2923</v>
      </c>
      <c r="B103" s="440"/>
      <c r="C103" s="440"/>
      <c r="D103" s="439" t="s">
        <v>2924</v>
      </c>
      <c r="E103" s="443" t="s">
        <v>2925</v>
      </c>
    </row>
    <row r="104" spans="1:5" ht="15" customHeight="1" x14ac:dyDescent="0.25">
      <c r="A104" s="439" t="s">
        <v>2926</v>
      </c>
      <c r="B104" s="440"/>
      <c r="C104" s="440"/>
      <c r="D104" s="439" t="s">
        <v>2927</v>
      </c>
      <c r="E104" s="443" t="s">
        <v>2928</v>
      </c>
    </row>
    <row r="105" spans="1:5" ht="15" customHeight="1" x14ac:dyDescent="0.25">
      <c r="A105" s="453" t="s">
        <v>2929</v>
      </c>
      <c r="B105" s="440"/>
      <c r="C105" s="440"/>
      <c r="D105" s="439" t="s">
        <v>2930</v>
      </c>
      <c r="E105" s="443" t="s">
        <v>2931</v>
      </c>
    </row>
    <row r="106" spans="1:5" ht="15" customHeight="1" x14ac:dyDescent="0.25">
      <c r="A106" s="439" t="s">
        <v>2932</v>
      </c>
      <c r="B106" s="440"/>
      <c r="C106" s="440"/>
      <c r="D106" s="439" t="s">
        <v>2933</v>
      </c>
      <c r="E106" s="443" t="s">
        <v>2934</v>
      </c>
    </row>
    <row r="107" spans="1:5" ht="15" customHeight="1" x14ac:dyDescent="0.25">
      <c r="A107" s="439" t="s">
        <v>2935</v>
      </c>
      <c r="B107" s="440"/>
      <c r="C107" s="440"/>
      <c r="D107" s="439" t="s">
        <v>2936</v>
      </c>
      <c r="E107" s="443" t="s">
        <v>2937</v>
      </c>
    </row>
    <row r="108" spans="1:5" ht="15" customHeight="1" x14ac:dyDescent="0.25">
      <c r="A108" s="439" t="s">
        <v>2938</v>
      </c>
      <c r="B108" s="440"/>
      <c r="C108" s="440"/>
      <c r="D108" s="439" t="s">
        <v>2939</v>
      </c>
      <c r="E108" s="443" t="s">
        <v>2940</v>
      </c>
    </row>
    <row r="109" spans="1:5" ht="15" customHeight="1" x14ac:dyDescent="0.25">
      <c r="A109" s="439" t="s">
        <v>2941</v>
      </c>
      <c r="B109" s="440"/>
      <c r="C109" s="440"/>
      <c r="D109" s="439" t="s">
        <v>2942</v>
      </c>
      <c r="E109" s="443" t="s">
        <v>2943</v>
      </c>
    </row>
    <row r="110" spans="1:5" ht="15" customHeight="1" x14ac:dyDescent="0.25">
      <c r="A110" s="439" t="s">
        <v>2944</v>
      </c>
      <c r="B110" s="440"/>
      <c r="C110" s="440"/>
      <c r="D110" s="439" t="s">
        <v>2945</v>
      </c>
      <c r="E110" s="443" t="s">
        <v>2946</v>
      </c>
    </row>
    <row r="111" spans="1:5" ht="15" customHeight="1" x14ac:dyDescent="0.25">
      <c r="A111" s="439" t="s">
        <v>2947</v>
      </c>
      <c r="B111" s="440"/>
      <c r="C111" s="440"/>
      <c r="D111" s="439" t="s">
        <v>2948</v>
      </c>
      <c r="E111" s="443" t="s">
        <v>2949</v>
      </c>
    </row>
    <row r="112" spans="1:5" ht="15" customHeight="1" x14ac:dyDescent="0.25">
      <c r="A112" s="443" t="s">
        <v>2950</v>
      </c>
      <c r="B112" s="445"/>
      <c r="C112" s="445"/>
      <c r="D112" s="439" t="s">
        <v>2951</v>
      </c>
      <c r="E112" s="443" t="s">
        <v>2952</v>
      </c>
    </row>
    <row r="113" spans="1:5" ht="15" customHeight="1" x14ac:dyDescent="0.25">
      <c r="A113" s="443" t="s">
        <v>2953</v>
      </c>
      <c r="B113" s="445"/>
      <c r="C113" s="445"/>
      <c r="D113" s="439" t="s">
        <v>2954</v>
      </c>
      <c r="E113" s="443" t="s">
        <v>2955</v>
      </c>
    </row>
    <row r="114" spans="1:5" ht="15" customHeight="1" x14ac:dyDescent="0.25">
      <c r="A114" s="457" t="s">
        <v>303</v>
      </c>
      <c r="B114" s="458"/>
      <c r="C114" s="458"/>
      <c r="D114" s="439" t="s">
        <v>2956</v>
      </c>
      <c r="E114" s="443" t="s">
        <v>2957</v>
      </c>
    </row>
    <row r="115" spans="1:5" ht="15" customHeight="1" x14ac:dyDescent="0.25">
      <c r="A115" s="457" t="s">
        <v>305</v>
      </c>
      <c r="B115" s="458"/>
      <c r="C115" s="458"/>
      <c r="D115" s="439" t="s">
        <v>2958</v>
      </c>
      <c r="E115" s="443" t="s">
        <v>2959</v>
      </c>
    </row>
    <row r="116" spans="1:5" ht="15" customHeight="1" x14ac:dyDescent="0.25">
      <c r="A116" s="443" t="s">
        <v>2960</v>
      </c>
      <c r="B116" s="445"/>
      <c r="C116" s="445"/>
      <c r="D116" s="439" t="s">
        <v>2961</v>
      </c>
      <c r="E116" s="443" t="s">
        <v>2962</v>
      </c>
    </row>
    <row r="117" spans="1:5" ht="15" customHeight="1" x14ac:dyDescent="0.25">
      <c r="A117" s="443" t="s">
        <v>2963</v>
      </c>
      <c r="B117" s="445"/>
      <c r="C117" s="445"/>
      <c r="D117" s="439" t="s">
        <v>2964</v>
      </c>
      <c r="E117" s="443" t="s">
        <v>2965</v>
      </c>
    </row>
    <row r="118" spans="1:5" ht="15" customHeight="1" x14ac:dyDescent="0.25">
      <c r="A118" s="443" t="s">
        <v>370</v>
      </c>
      <c r="B118" s="445"/>
      <c r="C118" s="445"/>
      <c r="D118" s="439" t="s">
        <v>2966</v>
      </c>
      <c r="E118" s="443" t="s">
        <v>2967</v>
      </c>
    </row>
    <row r="119" spans="1:5" ht="15" customHeight="1" x14ac:dyDescent="0.25">
      <c r="A119" s="443" t="s">
        <v>2968</v>
      </c>
      <c r="B119" s="445"/>
      <c r="C119" s="445"/>
      <c r="D119" s="443" t="s">
        <v>2846</v>
      </c>
      <c r="E119" s="443" t="s">
        <v>2969</v>
      </c>
    </row>
    <row r="120" spans="1:5" ht="15" customHeight="1" x14ac:dyDescent="0.25">
      <c r="A120" s="443" t="s">
        <v>2970</v>
      </c>
      <c r="B120" s="445"/>
      <c r="C120" s="445"/>
      <c r="D120" s="443" t="s">
        <v>2971</v>
      </c>
      <c r="E120" s="443" t="s">
        <v>2972</v>
      </c>
    </row>
    <row r="121" spans="1:5" ht="15" customHeight="1" x14ac:dyDescent="0.25">
      <c r="A121" s="443" t="s">
        <v>2973</v>
      </c>
      <c r="B121" s="445"/>
      <c r="C121" s="445"/>
      <c r="D121" s="443" t="s">
        <v>2974</v>
      </c>
      <c r="E121" s="443" t="s">
        <v>2975</v>
      </c>
    </row>
    <row r="122" spans="1:5" ht="15" customHeight="1" x14ac:dyDescent="0.25">
      <c r="A122" s="443" t="s">
        <v>2976</v>
      </c>
      <c r="B122" s="445"/>
      <c r="C122" s="445"/>
      <c r="D122" s="443" t="s">
        <v>2977</v>
      </c>
      <c r="E122" s="443" t="s">
        <v>2978</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30" customWidth="1"/>
    <col min="2" max="2" width="48.42578125" style="473" customWidth="1"/>
    <col min="3" max="3" width="38.42578125" style="473" customWidth="1"/>
    <col min="4" max="4" width="56.5703125" style="430" customWidth="1"/>
    <col min="5" max="5" width="255.7109375" style="430" customWidth="1"/>
    <col min="6" max="1024" width="11.42578125" style="430" customWidth="1"/>
    <col min="1025" max="16384" width="11.42578125" style="430"/>
  </cols>
  <sheetData>
    <row r="1" spans="1:5" s="438" customFormat="1" ht="21" customHeight="1" x14ac:dyDescent="0.35">
      <c r="A1" s="437" t="s">
        <v>2979</v>
      </c>
      <c r="B1" s="459" t="s">
        <v>2980</v>
      </c>
      <c r="C1" s="459" t="s">
        <v>2981</v>
      </c>
      <c r="D1" s="437" t="s">
        <v>2621</v>
      </c>
      <c r="E1" s="437" t="s">
        <v>2982</v>
      </c>
    </row>
    <row r="2" spans="1:5" ht="105" customHeight="1" x14ac:dyDescent="0.25">
      <c r="A2" s="439" t="s">
        <v>2983</v>
      </c>
      <c r="B2" s="453" t="s">
        <v>2984</v>
      </c>
      <c r="C2" s="460"/>
      <c r="D2" s="439"/>
      <c r="E2" s="441" t="s">
        <v>2985</v>
      </c>
    </row>
    <row r="3" spans="1:5" ht="60" customHeight="1" x14ac:dyDescent="0.25">
      <c r="A3" s="439" t="s">
        <v>2986</v>
      </c>
      <c r="B3" s="453" t="s">
        <v>2987</v>
      </c>
      <c r="C3" s="453" t="s">
        <v>2988</v>
      </c>
      <c r="D3" s="439" t="s">
        <v>2989</v>
      </c>
      <c r="E3" s="441" t="s">
        <v>2990</v>
      </c>
    </row>
    <row r="4" spans="1:5" ht="15" customHeight="1" x14ac:dyDescent="0.25">
      <c r="A4" s="439" t="s">
        <v>2991</v>
      </c>
      <c r="B4" s="453" t="s">
        <v>2992</v>
      </c>
      <c r="C4" s="460"/>
      <c r="D4" s="439"/>
      <c r="E4" s="430" t="s">
        <v>2633</v>
      </c>
    </row>
    <row r="5" spans="1:5" ht="15" customHeight="1" x14ac:dyDescent="0.25">
      <c r="A5" s="439" t="s">
        <v>2993</v>
      </c>
      <c r="B5" s="460"/>
      <c r="C5" s="460"/>
      <c r="D5" s="439"/>
      <c r="E5" s="430" t="s">
        <v>2633</v>
      </c>
    </row>
    <row r="6" spans="1:5" ht="15" customHeight="1" x14ac:dyDescent="0.25">
      <c r="A6" s="439" t="s">
        <v>2994</v>
      </c>
      <c r="B6" s="460"/>
      <c r="C6" s="460"/>
      <c r="D6" s="439"/>
      <c r="E6" s="430" t="s">
        <v>2633</v>
      </c>
    </row>
    <row r="7" spans="1:5" ht="105" customHeight="1" x14ac:dyDescent="0.25">
      <c r="A7" s="439" t="s">
        <v>2995</v>
      </c>
      <c r="B7" s="461" t="s">
        <v>2996</v>
      </c>
      <c r="C7" s="460"/>
      <c r="D7" s="439"/>
      <c r="E7" s="441" t="s">
        <v>2997</v>
      </c>
    </row>
    <row r="8" spans="1:5" ht="90" customHeight="1" x14ac:dyDescent="0.25">
      <c r="A8" s="439" t="s">
        <v>2998</v>
      </c>
      <c r="B8" s="460"/>
      <c r="C8" s="461" t="s">
        <v>2999</v>
      </c>
      <c r="D8" s="439" t="s">
        <v>3000</v>
      </c>
      <c r="E8" s="442" t="s">
        <v>3001</v>
      </c>
    </row>
    <row r="9" spans="1:5" ht="15" customHeight="1" x14ac:dyDescent="0.25">
      <c r="A9" s="439" t="s">
        <v>3002</v>
      </c>
      <c r="B9" s="460"/>
      <c r="C9" s="453" t="s">
        <v>3003</v>
      </c>
      <c r="D9" s="439"/>
      <c r="E9" s="443" t="s">
        <v>3004</v>
      </c>
    </row>
    <row r="10" spans="1:5" ht="30" customHeight="1" x14ac:dyDescent="0.25">
      <c r="A10" s="439" t="s">
        <v>3005</v>
      </c>
      <c r="B10" s="461" t="s">
        <v>3006</v>
      </c>
      <c r="C10" s="460"/>
      <c r="D10" s="439"/>
      <c r="E10" s="442" t="s">
        <v>3007</v>
      </c>
    </row>
    <row r="11" spans="1:5" ht="15" customHeight="1" x14ac:dyDescent="0.25">
      <c r="A11" s="439" t="s">
        <v>3008</v>
      </c>
      <c r="B11" s="460"/>
      <c r="C11" s="453" t="s">
        <v>3009</v>
      </c>
      <c r="D11" s="439" t="s">
        <v>2651</v>
      </c>
      <c r="E11" s="442" t="s">
        <v>3010</v>
      </c>
    </row>
    <row r="12" spans="1:5" ht="30" customHeight="1" x14ac:dyDescent="0.25">
      <c r="A12" s="444" t="s">
        <v>3011</v>
      </c>
      <c r="B12" s="462" t="s">
        <v>3012</v>
      </c>
      <c r="C12" s="462" t="s">
        <v>3013</v>
      </c>
      <c r="D12" s="444" t="s">
        <v>2656</v>
      </c>
      <c r="E12" s="444" t="s">
        <v>3014</v>
      </c>
    </row>
    <row r="13" spans="1:5" ht="30" customHeight="1" x14ac:dyDescent="0.25">
      <c r="A13" s="439" t="s">
        <v>3015</v>
      </c>
      <c r="B13" s="462" t="s">
        <v>2659</v>
      </c>
      <c r="C13" s="460"/>
      <c r="D13" s="439"/>
      <c r="E13" s="441" t="s">
        <v>3016</v>
      </c>
    </row>
    <row r="14" spans="1:5" ht="60" customHeight="1" x14ac:dyDescent="0.25">
      <c r="A14" s="439" t="s">
        <v>3017</v>
      </c>
      <c r="B14" s="462" t="s">
        <v>3018</v>
      </c>
      <c r="C14" s="460"/>
      <c r="D14" s="439"/>
      <c r="E14" s="441" t="s">
        <v>3019</v>
      </c>
    </row>
    <row r="15" spans="1:5" ht="30" customHeight="1" x14ac:dyDescent="0.25">
      <c r="A15" s="443" t="s">
        <v>3020</v>
      </c>
      <c r="B15" s="462" t="s">
        <v>3021</v>
      </c>
      <c r="C15" s="463"/>
      <c r="D15" s="443"/>
      <c r="E15" s="446" t="s">
        <v>3022</v>
      </c>
    </row>
    <row r="16" spans="1:5" ht="45" customHeight="1" x14ac:dyDescent="0.25">
      <c r="A16" s="439" t="s">
        <v>3023</v>
      </c>
      <c r="B16" s="462" t="s">
        <v>3024</v>
      </c>
      <c r="C16" s="460"/>
      <c r="D16" s="439"/>
      <c r="E16" s="441" t="s">
        <v>3025</v>
      </c>
    </row>
    <row r="17" spans="1:5" ht="60" customHeight="1" x14ac:dyDescent="0.25">
      <c r="A17" s="439" t="s">
        <v>3026</v>
      </c>
      <c r="B17" s="462" t="s">
        <v>3027</v>
      </c>
      <c r="C17" s="460"/>
      <c r="D17" s="439"/>
      <c r="E17" s="441" t="s">
        <v>3028</v>
      </c>
    </row>
    <row r="18" spans="1:5" ht="30" customHeight="1" x14ac:dyDescent="0.25">
      <c r="A18" s="439" t="s">
        <v>3029</v>
      </c>
      <c r="B18" s="462" t="s">
        <v>3030</v>
      </c>
      <c r="C18" s="460"/>
      <c r="D18" s="439"/>
      <c r="E18" s="446" t="s">
        <v>3031</v>
      </c>
    </row>
    <row r="19" spans="1:5" ht="60" customHeight="1" x14ac:dyDescent="0.25">
      <c r="A19" s="439" t="s">
        <v>3032</v>
      </c>
      <c r="B19" s="462" t="s">
        <v>3033</v>
      </c>
      <c r="C19" s="460"/>
      <c r="D19" s="439"/>
      <c r="E19" s="441" t="s">
        <v>3034</v>
      </c>
    </row>
    <row r="20" spans="1:5" ht="30" customHeight="1" x14ac:dyDescent="0.25">
      <c r="A20" s="439" t="s">
        <v>3035</v>
      </c>
      <c r="B20" s="462" t="s">
        <v>3036</v>
      </c>
      <c r="C20" s="460"/>
      <c r="D20" s="439"/>
      <c r="E20" s="446" t="s">
        <v>3037</v>
      </c>
    </row>
    <row r="21" spans="1:5" ht="60" customHeight="1" x14ac:dyDescent="0.25">
      <c r="A21" s="439" t="s">
        <v>3038</v>
      </c>
      <c r="B21" s="460"/>
      <c r="C21" s="461" t="s">
        <v>3039</v>
      </c>
      <c r="D21" s="439" t="s">
        <v>2684</v>
      </c>
      <c r="E21" s="442" t="s">
        <v>3040</v>
      </c>
    </row>
    <row r="22" spans="1:5" ht="15" customHeight="1" x14ac:dyDescent="0.25">
      <c r="A22" s="439" t="s">
        <v>3041</v>
      </c>
      <c r="B22" s="460"/>
      <c r="C22" s="453" t="s">
        <v>3042</v>
      </c>
      <c r="D22" s="439"/>
      <c r="E22" s="442" t="s">
        <v>3043</v>
      </c>
    </row>
    <row r="23" spans="1:5" ht="15" customHeight="1" x14ac:dyDescent="0.25">
      <c r="A23" s="439" t="s">
        <v>3044</v>
      </c>
      <c r="B23" s="460"/>
      <c r="C23" s="453" t="s">
        <v>3045</v>
      </c>
      <c r="D23" s="439" t="s">
        <v>2691</v>
      </c>
      <c r="E23" s="442" t="s">
        <v>3046</v>
      </c>
    </row>
    <row r="24" spans="1:5" ht="30" customHeight="1" x14ac:dyDescent="0.25">
      <c r="A24" s="439" t="s">
        <v>3047</v>
      </c>
      <c r="B24" s="460"/>
      <c r="C24" s="461" t="s">
        <v>3039</v>
      </c>
      <c r="D24" s="439" t="s">
        <v>2684</v>
      </c>
      <c r="E24" s="442" t="s">
        <v>3048</v>
      </c>
    </row>
    <row r="25" spans="1:5" ht="120" customHeight="1" x14ac:dyDescent="0.25">
      <c r="A25" s="439" t="s">
        <v>3049</v>
      </c>
      <c r="B25" s="453" t="s">
        <v>3050</v>
      </c>
      <c r="C25" s="460"/>
      <c r="D25" s="439" t="s">
        <v>2697</v>
      </c>
      <c r="E25" s="442" t="s">
        <v>3051</v>
      </c>
    </row>
    <row r="26" spans="1:5" ht="15" customHeight="1" x14ac:dyDescent="0.25">
      <c r="A26" s="447" t="s">
        <v>3052</v>
      </c>
      <c r="B26" s="464"/>
      <c r="C26" s="465" t="s">
        <v>3053</v>
      </c>
      <c r="D26" s="447"/>
      <c r="E26" s="449" t="s">
        <v>3054</v>
      </c>
    </row>
    <row r="27" spans="1:5" ht="75" customHeight="1" x14ac:dyDescent="0.25">
      <c r="A27" s="441" t="s">
        <v>3055</v>
      </c>
      <c r="B27" s="461" t="s">
        <v>3056</v>
      </c>
      <c r="C27" s="466"/>
      <c r="D27" s="441" t="s">
        <v>2704</v>
      </c>
      <c r="E27" s="442" t="s">
        <v>3057</v>
      </c>
    </row>
    <row r="28" spans="1:5" ht="15" customHeight="1" x14ac:dyDescent="0.25">
      <c r="A28" s="441" t="s">
        <v>1242</v>
      </c>
      <c r="B28" s="466"/>
      <c r="C28" s="466"/>
      <c r="D28" s="441"/>
      <c r="E28" s="442" t="s">
        <v>3058</v>
      </c>
    </row>
    <row r="29" spans="1:5" ht="15" customHeight="1" x14ac:dyDescent="0.25">
      <c r="A29" s="441" t="s">
        <v>1245</v>
      </c>
      <c r="B29" s="466"/>
      <c r="C29" s="466"/>
      <c r="D29" s="441"/>
      <c r="E29" s="442" t="s">
        <v>3059</v>
      </c>
    </row>
    <row r="30" spans="1:5" ht="15" customHeight="1" x14ac:dyDescent="0.25">
      <c r="A30" s="441" t="s">
        <v>1248</v>
      </c>
      <c r="B30" s="466"/>
      <c r="C30" s="466"/>
      <c r="D30" s="441"/>
      <c r="E30" s="442" t="s">
        <v>3060</v>
      </c>
    </row>
    <row r="31" spans="1:5" ht="75" customHeight="1" x14ac:dyDescent="0.25">
      <c r="A31" s="439" t="s">
        <v>3061</v>
      </c>
      <c r="B31" s="453"/>
      <c r="C31" s="453"/>
      <c r="D31" s="439"/>
      <c r="E31" s="441" t="s">
        <v>3062</v>
      </c>
    </row>
    <row r="32" spans="1:5" ht="75" customHeight="1" x14ac:dyDescent="0.25">
      <c r="A32" s="439" t="s">
        <v>3063</v>
      </c>
      <c r="B32" s="460"/>
      <c r="C32" s="453" t="s">
        <v>3064</v>
      </c>
      <c r="D32" s="439" t="s">
        <v>2713</v>
      </c>
      <c r="E32" s="442" t="s">
        <v>3065</v>
      </c>
    </row>
    <row r="33" spans="1:5" ht="30" customHeight="1" x14ac:dyDescent="0.25">
      <c r="A33" s="439" t="s">
        <v>3066</v>
      </c>
      <c r="B33" s="461" t="s">
        <v>3067</v>
      </c>
      <c r="C33" s="460"/>
      <c r="D33" s="439" t="s">
        <v>2717</v>
      </c>
      <c r="E33" s="442" t="s">
        <v>3068</v>
      </c>
    </row>
    <row r="34" spans="1:5" ht="60" customHeight="1" x14ac:dyDescent="0.25">
      <c r="A34" s="439" t="s">
        <v>3069</v>
      </c>
      <c r="B34" s="453" t="s">
        <v>3070</v>
      </c>
      <c r="C34" s="460"/>
      <c r="D34" s="439" t="s">
        <v>2721</v>
      </c>
      <c r="E34" s="442" t="s">
        <v>3071</v>
      </c>
    </row>
    <row r="35" spans="1:5" ht="15" customHeight="1" x14ac:dyDescent="0.25">
      <c r="A35" s="439" t="s">
        <v>3072</v>
      </c>
      <c r="B35" s="460"/>
      <c r="C35" s="453" t="s">
        <v>3073</v>
      </c>
      <c r="D35" s="439"/>
      <c r="E35" s="443" t="s">
        <v>3074</v>
      </c>
    </row>
    <row r="36" spans="1:5" ht="15" customHeight="1" x14ac:dyDescent="0.25">
      <c r="A36" s="439" t="s">
        <v>3075</v>
      </c>
      <c r="B36" s="453"/>
      <c r="C36" s="453"/>
      <c r="D36" s="439"/>
      <c r="E36" s="430" t="s">
        <v>2727</v>
      </c>
    </row>
    <row r="37" spans="1:5" ht="45" customHeight="1" x14ac:dyDescent="0.25">
      <c r="A37" s="439" t="s">
        <v>3076</v>
      </c>
      <c r="B37" s="453" t="s">
        <v>3077</v>
      </c>
      <c r="C37" s="460"/>
      <c r="D37" s="439"/>
      <c r="E37" s="442" t="s">
        <v>3078</v>
      </c>
    </row>
    <row r="38" spans="1:5" ht="30" customHeight="1" x14ac:dyDescent="0.25">
      <c r="A38" s="439" t="s">
        <v>3079</v>
      </c>
      <c r="B38" s="461" t="s">
        <v>3067</v>
      </c>
      <c r="C38" s="460"/>
      <c r="D38" s="441" t="s">
        <v>2732</v>
      </c>
      <c r="E38" s="441" t="s">
        <v>3080</v>
      </c>
    </row>
    <row r="39" spans="1:5" ht="15" customHeight="1" x14ac:dyDescent="0.25">
      <c r="A39" s="439" t="s">
        <v>2734</v>
      </c>
      <c r="B39" s="453" t="s">
        <v>3081</v>
      </c>
      <c r="C39" s="453" t="s">
        <v>3082</v>
      </c>
      <c r="D39" s="439" t="s">
        <v>3083</v>
      </c>
      <c r="E39" s="442" t="s">
        <v>3084</v>
      </c>
    </row>
    <row r="40" spans="1:5" ht="15" customHeight="1" x14ac:dyDescent="0.25">
      <c r="A40" s="451" t="s">
        <v>3085</v>
      </c>
      <c r="B40" s="467"/>
      <c r="C40" s="468" t="s">
        <v>2740</v>
      </c>
      <c r="D40" s="451"/>
      <c r="E40" s="444" t="s">
        <v>3086</v>
      </c>
    </row>
    <row r="41" spans="1:5" ht="30" customHeight="1" x14ac:dyDescent="0.25">
      <c r="A41" s="451" t="s">
        <v>3087</v>
      </c>
      <c r="B41" s="467"/>
      <c r="C41" s="462" t="s">
        <v>3088</v>
      </c>
      <c r="D41" s="451"/>
      <c r="E41" s="444" t="s">
        <v>3089</v>
      </c>
    </row>
    <row r="42" spans="1:5" ht="60" customHeight="1" x14ac:dyDescent="0.25">
      <c r="A42" s="439" t="s">
        <v>3090</v>
      </c>
      <c r="B42" s="453" t="s">
        <v>3091</v>
      </c>
      <c r="C42" s="461" t="s">
        <v>3092</v>
      </c>
      <c r="D42" s="439" t="s">
        <v>3093</v>
      </c>
      <c r="E42" s="442" t="s">
        <v>3094</v>
      </c>
    </row>
    <row r="43" spans="1:5" ht="15" customHeight="1" x14ac:dyDescent="0.25">
      <c r="A43" s="441" t="s">
        <v>3095</v>
      </c>
      <c r="B43" s="466"/>
      <c r="C43" s="461" t="s">
        <v>2751</v>
      </c>
      <c r="D43" s="441"/>
      <c r="E43" s="442" t="s">
        <v>3096</v>
      </c>
    </row>
    <row r="44" spans="1:5" ht="45" customHeight="1" x14ac:dyDescent="0.25">
      <c r="A44" s="439" t="s">
        <v>3097</v>
      </c>
      <c r="B44" s="461" t="s">
        <v>3098</v>
      </c>
      <c r="C44" s="461" t="s">
        <v>3099</v>
      </c>
      <c r="D44" s="453" t="s">
        <v>3100</v>
      </c>
      <c r="E44" s="442" t="s">
        <v>3101</v>
      </c>
    </row>
    <row r="45" spans="1:5" ht="30" customHeight="1" x14ac:dyDescent="0.25">
      <c r="A45" s="439" t="s">
        <v>3102</v>
      </c>
      <c r="B45" s="460"/>
      <c r="C45" s="453" t="s">
        <v>3103</v>
      </c>
      <c r="D45" s="453" t="s">
        <v>3104</v>
      </c>
      <c r="E45" s="442" t="s">
        <v>3105</v>
      </c>
    </row>
    <row r="46" spans="1:5" ht="30" customHeight="1" x14ac:dyDescent="0.25">
      <c r="A46" s="439" t="s">
        <v>3106</v>
      </c>
      <c r="B46" s="460"/>
      <c r="C46" s="453" t="s">
        <v>3107</v>
      </c>
      <c r="D46" s="453" t="s">
        <v>3108</v>
      </c>
      <c r="E46" s="442" t="s">
        <v>3109</v>
      </c>
    </row>
    <row r="47" spans="1:5" ht="60" customHeight="1" x14ac:dyDescent="0.25">
      <c r="A47" s="439" t="s">
        <v>3110</v>
      </c>
      <c r="B47" s="453" t="s">
        <v>2765</v>
      </c>
      <c r="C47" s="460"/>
      <c r="D47" s="439" t="s">
        <v>3111</v>
      </c>
      <c r="E47" s="442" t="s">
        <v>3112</v>
      </c>
    </row>
    <row r="48" spans="1:5" ht="60" customHeight="1" x14ac:dyDescent="0.25">
      <c r="A48" s="439" t="s">
        <v>3113</v>
      </c>
      <c r="B48" s="461" t="s">
        <v>3114</v>
      </c>
      <c r="C48" s="460"/>
      <c r="D48" s="441" t="s">
        <v>3115</v>
      </c>
      <c r="E48" s="442" t="s">
        <v>3116</v>
      </c>
    </row>
    <row r="49" spans="1:5" ht="15" customHeight="1" x14ac:dyDescent="0.25">
      <c r="A49" s="439" t="s">
        <v>3117</v>
      </c>
      <c r="B49" s="460"/>
      <c r="C49" s="453" t="s">
        <v>3118</v>
      </c>
      <c r="D49" s="439" t="s">
        <v>3119</v>
      </c>
      <c r="E49" s="443" t="s">
        <v>3120</v>
      </c>
    </row>
    <row r="50" spans="1:5" ht="15" customHeight="1" x14ac:dyDescent="0.25">
      <c r="A50" s="439" t="s">
        <v>3121</v>
      </c>
      <c r="B50" s="460"/>
      <c r="C50" s="453" t="s">
        <v>3122</v>
      </c>
      <c r="D50" s="439" t="s">
        <v>3123</v>
      </c>
      <c r="E50" s="443" t="s">
        <v>3124</v>
      </c>
    </row>
    <row r="51" spans="1:5" ht="15" customHeight="1" x14ac:dyDescent="0.25">
      <c r="A51" s="439" t="s">
        <v>3125</v>
      </c>
      <c r="B51" s="460"/>
      <c r="C51" s="453" t="s">
        <v>3126</v>
      </c>
      <c r="D51" s="439" t="s">
        <v>3127</v>
      </c>
      <c r="E51" s="443" t="s">
        <v>3128</v>
      </c>
    </row>
    <row r="52" spans="1:5" ht="30" customHeight="1" x14ac:dyDescent="0.25">
      <c r="A52" s="439" t="s">
        <v>2606</v>
      </c>
      <c r="B52" s="460"/>
      <c r="C52" s="461" t="s">
        <v>3129</v>
      </c>
      <c r="D52" s="439" t="s">
        <v>3130</v>
      </c>
      <c r="E52" s="443" t="s">
        <v>3131</v>
      </c>
    </row>
    <row r="53" spans="1:5" ht="30" customHeight="1" x14ac:dyDescent="0.25">
      <c r="A53" s="439" t="s">
        <v>3132</v>
      </c>
      <c r="B53" s="460"/>
      <c r="C53" s="453" t="s">
        <v>2786</v>
      </c>
      <c r="D53" s="453" t="s">
        <v>2787</v>
      </c>
      <c r="E53" s="442" t="s">
        <v>3133</v>
      </c>
    </row>
    <row r="54" spans="1:5" ht="15" customHeight="1" x14ac:dyDescent="0.25">
      <c r="A54" s="439" t="s">
        <v>3134</v>
      </c>
      <c r="B54" s="453" t="s">
        <v>3135</v>
      </c>
      <c r="C54" s="453" t="s">
        <v>3136</v>
      </c>
      <c r="D54" s="439" t="s">
        <v>2792</v>
      </c>
      <c r="E54" s="443" t="s">
        <v>3137</v>
      </c>
    </row>
    <row r="55" spans="1:5" ht="45" customHeight="1" x14ac:dyDescent="0.25">
      <c r="A55" s="439" t="s">
        <v>3138</v>
      </c>
      <c r="B55" s="460"/>
      <c r="C55" s="453" t="s">
        <v>2794</v>
      </c>
      <c r="D55" s="441" t="s">
        <v>2795</v>
      </c>
      <c r="E55" s="439" t="s">
        <v>3139</v>
      </c>
    </row>
    <row r="56" spans="1:5" ht="45" customHeight="1" x14ac:dyDescent="0.25">
      <c r="A56" s="439" t="s">
        <v>2594</v>
      </c>
      <c r="B56" s="460"/>
      <c r="C56" s="453" t="s">
        <v>2797</v>
      </c>
      <c r="D56" s="441" t="s">
        <v>3140</v>
      </c>
      <c r="E56" s="439" t="s">
        <v>3141</v>
      </c>
    </row>
    <row r="57" spans="1:5" ht="15" customHeight="1" x14ac:dyDescent="0.25">
      <c r="A57" s="439" t="s">
        <v>3142</v>
      </c>
      <c r="B57" s="460"/>
      <c r="C57" s="453" t="s">
        <v>2800</v>
      </c>
      <c r="D57" s="439"/>
      <c r="E57" s="443" t="s">
        <v>3143</v>
      </c>
    </row>
    <row r="58" spans="1:5" ht="15" customHeight="1" x14ac:dyDescent="0.25">
      <c r="A58" s="439" t="s">
        <v>3144</v>
      </c>
      <c r="B58" s="460"/>
      <c r="C58" s="453" t="s">
        <v>2803</v>
      </c>
      <c r="D58" s="439"/>
      <c r="E58" s="443" t="s">
        <v>3145</v>
      </c>
    </row>
    <row r="59" spans="1:5" ht="15" customHeight="1" x14ac:dyDescent="0.25">
      <c r="A59" s="439" t="s">
        <v>3146</v>
      </c>
      <c r="B59" s="453" t="s">
        <v>3147</v>
      </c>
      <c r="C59" s="453" t="s">
        <v>2807</v>
      </c>
      <c r="D59" s="439"/>
      <c r="E59" s="443" t="s">
        <v>3148</v>
      </c>
    </row>
    <row r="60" spans="1:5" ht="15" customHeight="1" x14ac:dyDescent="0.25">
      <c r="A60" s="439" t="s">
        <v>3149</v>
      </c>
      <c r="B60" s="460"/>
      <c r="C60" s="453" t="s">
        <v>3150</v>
      </c>
      <c r="D60" s="439"/>
      <c r="E60" s="443" t="s">
        <v>3151</v>
      </c>
    </row>
    <row r="61" spans="1:5" ht="45" customHeight="1" x14ac:dyDescent="0.25">
      <c r="A61" s="439" t="s">
        <v>3152</v>
      </c>
      <c r="B61" s="453" t="s">
        <v>3153</v>
      </c>
      <c r="C61" s="460"/>
      <c r="D61" s="441" t="s">
        <v>2814</v>
      </c>
      <c r="E61" s="439" t="s">
        <v>3154</v>
      </c>
    </row>
    <row r="62" spans="1:5" ht="15" customHeight="1" x14ac:dyDescent="0.25">
      <c r="A62" s="439" t="s">
        <v>3155</v>
      </c>
      <c r="B62" s="453" t="s">
        <v>3147</v>
      </c>
      <c r="C62" s="460"/>
      <c r="D62" s="439"/>
      <c r="E62" s="443" t="s">
        <v>3156</v>
      </c>
    </row>
    <row r="63" spans="1:5" ht="15" customHeight="1" x14ac:dyDescent="0.25">
      <c r="A63" s="439" t="s">
        <v>3157</v>
      </c>
      <c r="B63" s="453" t="s">
        <v>3147</v>
      </c>
      <c r="C63" s="460"/>
      <c r="D63" s="439"/>
      <c r="E63" s="443" t="s">
        <v>3158</v>
      </c>
    </row>
    <row r="64" spans="1:5" ht="15" customHeight="1" x14ac:dyDescent="0.25">
      <c r="A64" s="453" t="s">
        <v>3159</v>
      </c>
      <c r="B64" s="453" t="s">
        <v>3147</v>
      </c>
      <c r="C64" s="460"/>
      <c r="D64" s="439" t="s">
        <v>2821</v>
      </c>
      <c r="E64" s="443" t="s">
        <v>3160</v>
      </c>
    </row>
    <row r="65" spans="1:5" ht="30" customHeight="1" x14ac:dyDescent="0.25">
      <c r="A65" s="453" t="s">
        <v>3161</v>
      </c>
      <c r="B65" s="453" t="s">
        <v>3147</v>
      </c>
      <c r="C65" s="460"/>
      <c r="D65" s="439" t="s">
        <v>2824</v>
      </c>
      <c r="E65" s="442" t="s">
        <v>3162</v>
      </c>
    </row>
    <row r="66" spans="1:5" ht="15" customHeight="1" x14ac:dyDescent="0.25">
      <c r="A66" s="453" t="s">
        <v>3163</v>
      </c>
      <c r="B66" s="453" t="s">
        <v>3147</v>
      </c>
      <c r="C66" s="460"/>
      <c r="D66" s="439" t="s">
        <v>2827</v>
      </c>
      <c r="E66" s="454" t="s">
        <v>3164</v>
      </c>
    </row>
    <row r="67" spans="1:5" ht="15" customHeight="1" x14ac:dyDescent="0.25">
      <c r="A67" s="453" t="s">
        <v>3165</v>
      </c>
      <c r="B67" s="453" t="s">
        <v>3147</v>
      </c>
      <c r="C67" s="460"/>
      <c r="D67" s="439" t="s">
        <v>2830</v>
      </c>
      <c r="E67" s="454" t="s">
        <v>3166</v>
      </c>
    </row>
    <row r="68" spans="1:5" ht="15" customHeight="1" x14ac:dyDescent="0.25">
      <c r="A68" s="439" t="s">
        <v>3167</v>
      </c>
      <c r="B68" s="453" t="s">
        <v>3147</v>
      </c>
      <c r="C68" s="460"/>
      <c r="D68" s="439" t="s">
        <v>2833</v>
      </c>
      <c r="E68" s="443" t="s">
        <v>3168</v>
      </c>
    </row>
    <row r="69" spans="1:5" ht="15" customHeight="1" x14ac:dyDescent="0.25">
      <c r="A69" s="453" t="s">
        <v>3169</v>
      </c>
      <c r="B69" s="453" t="s">
        <v>3147</v>
      </c>
      <c r="C69" s="460"/>
      <c r="D69" s="439" t="s">
        <v>2836</v>
      </c>
      <c r="E69" s="443" t="s">
        <v>3170</v>
      </c>
    </row>
    <row r="70" spans="1:5" ht="15" customHeight="1" x14ac:dyDescent="0.25">
      <c r="A70" s="453" t="s">
        <v>3171</v>
      </c>
      <c r="B70" s="453" t="s">
        <v>3147</v>
      </c>
      <c r="C70" s="460"/>
      <c r="D70" s="439" t="s">
        <v>2839</v>
      </c>
      <c r="E70" s="442" t="s">
        <v>3172</v>
      </c>
    </row>
    <row r="71" spans="1:5" ht="30" customHeight="1" x14ac:dyDescent="0.25">
      <c r="A71" s="455" t="s">
        <v>3173</v>
      </c>
      <c r="B71" s="453" t="s">
        <v>3147</v>
      </c>
      <c r="C71" s="469"/>
      <c r="D71" s="442"/>
      <c r="E71" s="442" t="s">
        <v>3174</v>
      </c>
    </row>
    <row r="72" spans="1:5" ht="45" customHeight="1" x14ac:dyDescent="0.25">
      <c r="A72" s="439" t="s">
        <v>3175</v>
      </c>
      <c r="B72" s="453" t="s">
        <v>3070</v>
      </c>
      <c r="C72" s="460"/>
      <c r="D72" s="439"/>
      <c r="E72" s="442" t="s">
        <v>3176</v>
      </c>
    </row>
    <row r="73" spans="1:5" ht="15" customHeight="1" x14ac:dyDescent="0.25">
      <c r="A73" s="439" t="s">
        <v>3177</v>
      </c>
      <c r="B73" s="453" t="s">
        <v>3070</v>
      </c>
      <c r="C73" s="460"/>
      <c r="D73" s="439" t="s">
        <v>2846</v>
      </c>
      <c r="E73" s="443" t="s">
        <v>3178</v>
      </c>
    </row>
    <row r="74" spans="1:5" ht="15" customHeight="1" x14ac:dyDescent="0.25">
      <c r="A74" s="439" t="s">
        <v>3179</v>
      </c>
      <c r="B74" s="453" t="s">
        <v>3070</v>
      </c>
      <c r="C74" s="460"/>
      <c r="D74" s="439" t="s">
        <v>2849</v>
      </c>
      <c r="E74" s="443" t="s">
        <v>3180</v>
      </c>
    </row>
    <row r="75" spans="1:5" ht="15" customHeight="1" x14ac:dyDescent="0.25">
      <c r="A75" s="439" t="s">
        <v>3181</v>
      </c>
      <c r="B75" s="453" t="s">
        <v>3070</v>
      </c>
      <c r="C75" s="460"/>
      <c r="D75" s="439" t="s">
        <v>2852</v>
      </c>
      <c r="E75" s="443" t="s">
        <v>3182</v>
      </c>
    </row>
    <row r="76" spans="1:5" ht="31.5" customHeight="1" x14ac:dyDescent="0.25">
      <c r="A76" s="439" t="s">
        <v>3183</v>
      </c>
      <c r="B76" s="461" t="s">
        <v>3006</v>
      </c>
      <c r="C76" s="460"/>
      <c r="D76" s="439"/>
      <c r="E76" s="442" t="s">
        <v>3184</v>
      </c>
    </row>
    <row r="77" spans="1:5" ht="15" customHeight="1" x14ac:dyDescent="0.25">
      <c r="A77" s="439" t="s">
        <v>3185</v>
      </c>
      <c r="B77" s="461" t="s">
        <v>3056</v>
      </c>
      <c r="C77" s="460"/>
      <c r="D77" s="439"/>
      <c r="E77" s="443" t="s">
        <v>3186</v>
      </c>
    </row>
    <row r="78" spans="1:5" ht="15" customHeight="1" x14ac:dyDescent="0.25">
      <c r="A78" s="470" t="s">
        <v>2858</v>
      </c>
      <c r="B78" s="460"/>
      <c r="C78" s="460"/>
      <c r="D78" s="439" t="s">
        <v>2859</v>
      </c>
      <c r="E78" s="443" t="s">
        <v>3187</v>
      </c>
    </row>
    <row r="79" spans="1:5" ht="15" customHeight="1" x14ac:dyDescent="0.25">
      <c r="A79" s="470" t="s">
        <v>1546</v>
      </c>
      <c r="B79" s="453" t="s">
        <v>3135</v>
      </c>
      <c r="C79" s="453" t="s">
        <v>3188</v>
      </c>
      <c r="D79" s="439" t="s">
        <v>2792</v>
      </c>
      <c r="E79" s="443" t="s">
        <v>3189</v>
      </c>
    </row>
    <row r="80" spans="1:5" ht="45" customHeight="1" x14ac:dyDescent="0.25">
      <c r="A80" s="470" t="s">
        <v>2594</v>
      </c>
      <c r="B80" s="460"/>
      <c r="C80" s="453" t="s">
        <v>2794</v>
      </c>
      <c r="D80" s="441" t="s">
        <v>3140</v>
      </c>
      <c r="E80" s="443" t="s">
        <v>3190</v>
      </c>
    </row>
    <row r="81" spans="1:5" ht="45" customHeight="1" x14ac:dyDescent="0.25">
      <c r="A81" s="470" t="s">
        <v>3191</v>
      </c>
      <c r="B81" s="460"/>
      <c r="C81" s="460"/>
      <c r="D81" s="441" t="s">
        <v>2864</v>
      </c>
      <c r="E81" s="443" t="s">
        <v>3192</v>
      </c>
    </row>
    <row r="82" spans="1:5" ht="30" customHeight="1" x14ac:dyDescent="0.25">
      <c r="A82" s="470" t="s">
        <v>2866</v>
      </c>
      <c r="B82" s="460"/>
      <c r="C82" s="460"/>
      <c r="D82" s="441" t="s">
        <v>2867</v>
      </c>
      <c r="E82" s="443" t="s">
        <v>3193</v>
      </c>
    </row>
    <row r="83" spans="1:5" ht="45" customHeight="1" x14ac:dyDescent="0.25">
      <c r="A83" s="470" t="s">
        <v>2869</v>
      </c>
      <c r="B83" s="460"/>
      <c r="C83" s="460"/>
      <c r="D83" s="441" t="s">
        <v>2870</v>
      </c>
      <c r="E83" s="442" t="s">
        <v>3194</v>
      </c>
    </row>
    <row r="84" spans="1:5" ht="45" customHeight="1" x14ac:dyDescent="0.25">
      <c r="A84" s="470" t="s">
        <v>2872</v>
      </c>
      <c r="B84" s="460"/>
      <c r="C84" s="460"/>
      <c r="D84" s="441" t="s">
        <v>2873</v>
      </c>
      <c r="E84" s="443" t="s">
        <v>3195</v>
      </c>
    </row>
    <row r="85" spans="1:5" ht="47.25" customHeight="1" x14ac:dyDescent="0.25">
      <c r="A85" s="470" t="s">
        <v>2875</v>
      </c>
      <c r="B85" s="460"/>
      <c r="C85" s="460"/>
      <c r="D85" s="441" t="s">
        <v>2876</v>
      </c>
      <c r="E85" s="443" t="s">
        <v>3196</v>
      </c>
    </row>
    <row r="86" spans="1:5" ht="45" customHeight="1" x14ac:dyDescent="0.25">
      <c r="A86" s="470" t="s">
        <v>2878</v>
      </c>
      <c r="B86" s="460"/>
      <c r="C86" s="460"/>
      <c r="D86" s="441" t="s">
        <v>2879</v>
      </c>
      <c r="E86" s="443" t="s">
        <v>3197</v>
      </c>
    </row>
    <row r="87" spans="1:5" ht="30" customHeight="1" x14ac:dyDescent="0.25">
      <c r="A87" s="470" t="s">
        <v>2881</v>
      </c>
      <c r="B87" s="460"/>
      <c r="C87" s="460"/>
      <c r="D87" s="441" t="s">
        <v>2882</v>
      </c>
      <c r="E87" s="443" t="s">
        <v>3198</v>
      </c>
    </row>
    <row r="88" spans="1:5" ht="45" customHeight="1" x14ac:dyDescent="0.25">
      <c r="A88" s="470" t="s">
        <v>2884</v>
      </c>
      <c r="B88" s="460"/>
      <c r="C88" s="460"/>
      <c r="D88" s="441" t="s">
        <v>2885</v>
      </c>
      <c r="E88" s="443" t="s">
        <v>3199</v>
      </c>
    </row>
    <row r="89" spans="1:5" ht="45" customHeight="1" x14ac:dyDescent="0.25">
      <c r="A89" s="470" t="s">
        <v>2887</v>
      </c>
      <c r="B89" s="460"/>
      <c r="C89" s="460"/>
      <c r="D89" s="441" t="s">
        <v>2888</v>
      </c>
      <c r="E89" s="442" t="s">
        <v>3200</v>
      </c>
    </row>
    <row r="90" spans="1:5" ht="15" customHeight="1" x14ac:dyDescent="0.25">
      <c r="A90" s="470" t="s">
        <v>2890</v>
      </c>
      <c r="B90" s="460"/>
      <c r="C90" s="460"/>
      <c r="D90" s="439" t="s">
        <v>2656</v>
      </c>
      <c r="E90" s="443" t="s">
        <v>3201</v>
      </c>
    </row>
    <row r="91" spans="1:5" ht="15" customHeight="1" x14ac:dyDescent="0.25">
      <c r="A91" s="470" t="s">
        <v>2892</v>
      </c>
      <c r="B91" s="460"/>
      <c r="C91" s="460"/>
      <c r="D91" s="439" t="s">
        <v>2787</v>
      </c>
      <c r="E91" s="443" t="s">
        <v>3202</v>
      </c>
    </row>
    <row r="92" spans="1:5" ht="15" customHeight="1" x14ac:dyDescent="0.25">
      <c r="A92" s="470" t="s">
        <v>2894</v>
      </c>
      <c r="B92" s="460"/>
      <c r="C92" s="460"/>
      <c r="D92" s="439" t="s">
        <v>2895</v>
      </c>
      <c r="E92" s="443" t="s">
        <v>3203</v>
      </c>
    </row>
    <row r="93" spans="1:5" ht="15" customHeight="1" x14ac:dyDescent="0.25">
      <c r="A93" s="470" t="s">
        <v>2897</v>
      </c>
      <c r="B93" s="460"/>
      <c r="C93" s="460"/>
      <c r="D93" s="439" t="s">
        <v>2898</v>
      </c>
      <c r="E93" s="443" t="s">
        <v>3204</v>
      </c>
    </row>
    <row r="94" spans="1:5" ht="15" customHeight="1" x14ac:dyDescent="0.25">
      <c r="A94" s="470" t="s">
        <v>2900</v>
      </c>
      <c r="B94" s="460"/>
      <c r="C94" s="460"/>
      <c r="D94" s="439" t="s">
        <v>2901</v>
      </c>
      <c r="E94" s="443" t="s">
        <v>3205</v>
      </c>
    </row>
    <row r="95" spans="1:5" ht="15" customHeight="1" x14ac:dyDescent="0.25">
      <c r="A95" s="470" t="s">
        <v>2903</v>
      </c>
      <c r="B95" s="460"/>
      <c r="C95" s="460"/>
      <c r="D95" s="439" t="s">
        <v>2904</v>
      </c>
      <c r="E95" s="443" t="s">
        <v>3206</v>
      </c>
    </row>
    <row r="96" spans="1:5" ht="15" customHeight="1" x14ac:dyDescent="0.25">
      <c r="A96" s="470" t="s">
        <v>2906</v>
      </c>
      <c r="B96" s="460"/>
      <c r="C96" s="460"/>
      <c r="D96" s="439" t="s">
        <v>2907</v>
      </c>
      <c r="E96" s="443" t="s">
        <v>3207</v>
      </c>
    </row>
    <row r="97" spans="1:5" ht="15" customHeight="1" x14ac:dyDescent="0.25">
      <c r="A97" s="470" t="s">
        <v>2909</v>
      </c>
      <c r="B97" s="460"/>
      <c r="C97" s="460"/>
      <c r="D97" s="439" t="s">
        <v>2910</v>
      </c>
      <c r="E97" s="443" t="s">
        <v>3208</v>
      </c>
    </row>
    <row r="98" spans="1:5" ht="15" customHeight="1" x14ac:dyDescent="0.25">
      <c r="A98" s="470" t="s">
        <v>2912</v>
      </c>
      <c r="B98" s="460"/>
      <c r="C98" s="460"/>
      <c r="D98" s="439" t="s">
        <v>2827</v>
      </c>
      <c r="E98" s="443" t="s">
        <v>3209</v>
      </c>
    </row>
    <row r="99" spans="1:5" ht="15" customHeight="1" x14ac:dyDescent="0.25">
      <c r="A99" s="470" t="s">
        <v>2914</v>
      </c>
      <c r="B99" s="460"/>
      <c r="C99" s="460"/>
      <c r="D99" s="439" t="s">
        <v>2824</v>
      </c>
      <c r="E99" s="443" t="s">
        <v>3210</v>
      </c>
    </row>
    <row r="100" spans="1:5" ht="15" customHeight="1" x14ac:dyDescent="0.25">
      <c r="A100" s="470" t="s">
        <v>2916</v>
      </c>
      <c r="B100" s="460"/>
      <c r="C100" s="460"/>
      <c r="D100" s="439" t="s">
        <v>2830</v>
      </c>
      <c r="E100" s="443" t="s">
        <v>3211</v>
      </c>
    </row>
    <row r="101" spans="1:5" ht="15" customHeight="1" x14ac:dyDescent="0.25">
      <c r="A101" s="470" t="s">
        <v>2918</v>
      </c>
      <c r="B101" s="460"/>
      <c r="C101" s="460"/>
      <c r="D101" s="439" t="s">
        <v>2919</v>
      </c>
      <c r="E101" s="443" t="s">
        <v>3212</v>
      </c>
    </row>
    <row r="102" spans="1:5" ht="15" customHeight="1" x14ac:dyDescent="0.25">
      <c r="A102" s="470" t="s">
        <v>2921</v>
      </c>
      <c r="B102" s="460"/>
      <c r="C102" s="460"/>
      <c r="D102" s="439" t="s">
        <v>2922</v>
      </c>
      <c r="E102" s="443" t="s">
        <v>3206</v>
      </c>
    </row>
    <row r="103" spans="1:5" ht="15" customHeight="1" x14ac:dyDescent="0.25">
      <c r="A103" s="470" t="s">
        <v>2923</v>
      </c>
      <c r="B103" s="460"/>
      <c r="C103" s="460"/>
      <c r="D103" s="439" t="s">
        <v>3213</v>
      </c>
      <c r="E103" s="443" t="s">
        <v>3214</v>
      </c>
    </row>
    <row r="104" spans="1:5" ht="15" customHeight="1" x14ac:dyDescent="0.25">
      <c r="A104" s="470" t="s">
        <v>2926</v>
      </c>
      <c r="B104" s="460"/>
      <c r="C104" s="460"/>
      <c r="D104" s="439" t="s">
        <v>3215</v>
      </c>
      <c r="E104" s="443" t="s">
        <v>3216</v>
      </c>
    </row>
    <row r="105" spans="1:5" ht="15" customHeight="1" x14ac:dyDescent="0.25">
      <c r="A105" s="470" t="s">
        <v>2929</v>
      </c>
      <c r="B105" s="460"/>
      <c r="C105" s="460"/>
      <c r="D105" s="439" t="s">
        <v>3217</v>
      </c>
      <c r="E105" s="443" t="s">
        <v>3218</v>
      </c>
    </row>
    <row r="106" spans="1:5" ht="15" customHeight="1" x14ac:dyDescent="0.25">
      <c r="A106" s="470" t="s">
        <v>2932</v>
      </c>
      <c r="B106" s="460"/>
      <c r="C106" s="460"/>
      <c r="D106" s="439" t="s">
        <v>3219</v>
      </c>
      <c r="E106" s="443" t="s">
        <v>3220</v>
      </c>
    </row>
    <row r="107" spans="1:5" ht="15" customHeight="1" x14ac:dyDescent="0.25">
      <c r="A107" s="470" t="s">
        <v>2935</v>
      </c>
      <c r="B107" s="460"/>
      <c r="C107" s="460"/>
      <c r="D107" s="439" t="s">
        <v>3221</v>
      </c>
      <c r="E107" s="443" t="s">
        <v>3222</v>
      </c>
    </row>
    <row r="108" spans="1:5" ht="15" customHeight="1" x14ac:dyDescent="0.25">
      <c r="A108" s="470" t="s">
        <v>2938</v>
      </c>
      <c r="B108" s="460"/>
      <c r="C108" s="460"/>
      <c r="D108" s="439" t="s">
        <v>3223</v>
      </c>
      <c r="E108" s="443" t="s">
        <v>3224</v>
      </c>
    </row>
    <row r="109" spans="1:5" ht="15" customHeight="1" x14ac:dyDescent="0.25">
      <c r="A109" s="470" t="s">
        <v>2941</v>
      </c>
      <c r="B109" s="460"/>
      <c r="C109" s="460"/>
      <c r="D109" s="439" t="s">
        <v>3225</v>
      </c>
      <c r="E109" s="443" t="s">
        <v>3226</v>
      </c>
    </row>
    <row r="110" spans="1:5" ht="15" customHeight="1" x14ac:dyDescent="0.25">
      <c r="A110" s="470" t="s">
        <v>2944</v>
      </c>
      <c r="B110" s="460"/>
      <c r="C110" s="460"/>
      <c r="D110" s="439" t="s">
        <v>3227</v>
      </c>
      <c r="E110" s="443" t="s">
        <v>3228</v>
      </c>
    </row>
    <row r="111" spans="1:5" ht="15" customHeight="1" x14ac:dyDescent="0.25">
      <c r="A111" s="470" t="s">
        <v>2947</v>
      </c>
      <c r="B111" s="460"/>
      <c r="C111" s="460"/>
      <c r="D111" s="439" t="s">
        <v>3229</v>
      </c>
      <c r="E111" s="443" t="s">
        <v>2949</v>
      </c>
    </row>
    <row r="112" spans="1:5" ht="15" customHeight="1" x14ac:dyDescent="0.25">
      <c r="A112" s="471" t="s">
        <v>2950</v>
      </c>
      <c r="B112" s="463"/>
      <c r="C112" s="463"/>
      <c r="D112" s="439" t="s">
        <v>3230</v>
      </c>
      <c r="E112" s="443" t="s">
        <v>3231</v>
      </c>
    </row>
    <row r="113" spans="1:5" ht="15" customHeight="1" x14ac:dyDescent="0.25">
      <c r="A113" s="471" t="s">
        <v>2953</v>
      </c>
      <c r="B113" s="463"/>
      <c r="C113" s="463"/>
      <c r="D113" s="439" t="s">
        <v>3232</v>
      </c>
      <c r="E113" s="443" t="s">
        <v>3233</v>
      </c>
    </row>
    <row r="114" spans="1:5" ht="15" customHeight="1" x14ac:dyDescent="0.25">
      <c r="A114" s="472" t="s">
        <v>303</v>
      </c>
      <c r="B114" s="458"/>
      <c r="C114" s="458"/>
      <c r="D114" s="439" t="s">
        <v>3234</v>
      </c>
      <c r="E114" s="443" t="s">
        <v>3235</v>
      </c>
    </row>
    <row r="115" spans="1:5" ht="15" customHeight="1" x14ac:dyDescent="0.25">
      <c r="A115" s="472" t="s">
        <v>305</v>
      </c>
      <c r="B115" s="458"/>
      <c r="C115" s="458"/>
      <c r="D115" s="439" t="s">
        <v>3236</v>
      </c>
      <c r="E115" s="443" t="s">
        <v>3237</v>
      </c>
    </row>
    <row r="116" spans="1:5" ht="15" customHeight="1" x14ac:dyDescent="0.25">
      <c r="A116" s="471" t="s">
        <v>2960</v>
      </c>
      <c r="B116" s="463"/>
      <c r="C116" s="463"/>
      <c r="D116" s="439" t="s">
        <v>3238</v>
      </c>
      <c r="E116" s="443" t="s">
        <v>3239</v>
      </c>
    </row>
    <row r="117" spans="1:5" ht="15" customHeight="1" x14ac:dyDescent="0.25">
      <c r="A117" s="471" t="s">
        <v>2963</v>
      </c>
      <c r="B117" s="463"/>
      <c r="C117" s="463"/>
      <c r="D117" s="439" t="s">
        <v>3240</v>
      </c>
      <c r="E117" s="443" t="s">
        <v>3241</v>
      </c>
    </row>
    <row r="118" spans="1:5" ht="15" customHeight="1" x14ac:dyDescent="0.25">
      <c r="A118" s="471" t="s">
        <v>370</v>
      </c>
      <c r="B118" s="463"/>
      <c r="C118" s="463"/>
      <c r="D118" s="439" t="s">
        <v>3242</v>
      </c>
      <c r="E118" s="443" t="s">
        <v>3243</v>
      </c>
    </row>
    <row r="119" spans="1:5" ht="15" customHeight="1" x14ac:dyDescent="0.25">
      <c r="A119" s="471" t="s">
        <v>2968</v>
      </c>
      <c r="B119" s="463"/>
      <c r="C119" s="463"/>
      <c r="D119" s="443" t="s">
        <v>2846</v>
      </c>
      <c r="E119" s="443" t="s">
        <v>3244</v>
      </c>
    </row>
    <row r="120" spans="1:5" ht="15" customHeight="1" x14ac:dyDescent="0.25">
      <c r="A120" s="471" t="s">
        <v>3245</v>
      </c>
      <c r="B120" s="463"/>
      <c r="C120" s="463"/>
      <c r="D120" s="443" t="s">
        <v>2971</v>
      </c>
      <c r="E120" s="443" t="s">
        <v>3246</v>
      </c>
    </row>
    <row r="121" spans="1:5" ht="15" customHeight="1" x14ac:dyDescent="0.25">
      <c r="A121" s="471" t="s">
        <v>3247</v>
      </c>
      <c r="B121" s="463"/>
      <c r="C121" s="463"/>
      <c r="D121" s="443" t="s">
        <v>2974</v>
      </c>
      <c r="E121" s="443" t="s">
        <v>3248</v>
      </c>
    </row>
    <row r="122" spans="1:5" ht="15" customHeight="1" x14ac:dyDescent="0.25">
      <c r="A122" s="471" t="s">
        <v>3249</v>
      </c>
      <c r="B122" s="463"/>
      <c r="C122" s="463"/>
      <c r="D122" s="443" t="s">
        <v>2977</v>
      </c>
      <c r="E122" s="443" t="s">
        <v>3250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30" customWidth="1"/>
    <col min="2" max="2" width="148.5703125" style="446" customWidth="1"/>
    <col min="3" max="16384" width="10.5703125" style="430"/>
  </cols>
  <sheetData>
    <row r="2" spans="2:2" ht="18" customHeight="1" x14ac:dyDescent="0.3">
      <c r="B2" s="474" t="s">
        <v>3251</v>
      </c>
    </row>
    <row r="3" spans="2:2" ht="17.45" customHeight="1" x14ac:dyDescent="0.3">
      <c r="B3" s="475"/>
    </row>
    <row r="4" spans="2:2" ht="249" customHeight="1" x14ac:dyDescent="0.3">
      <c r="B4" s="474" t="s">
        <v>3252</v>
      </c>
    </row>
    <row r="26" spans="4:4" ht="13.9" customHeight="1" x14ac:dyDescent="0.25">
      <c r="D26" s="430" t="s">
        <v>2525</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84" t="s">
        <v>1473</v>
      </c>
      <c r="D25" s="484"/>
      <c r="E25" s="484"/>
      <c r="F25" s="484"/>
      <c r="G25" s="484"/>
      <c r="H25" s="484"/>
      <c r="I25" s="14"/>
      <c r="J25" s="8"/>
    </row>
    <row r="26" spans="2:14" s="2" customFormat="1" x14ac:dyDescent="0.25">
      <c r="B26" s="6"/>
      <c r="C26" s="484"/>
      <c r="D26" s="484"/>
      <c r="E26" s="484"/>
      <c r="F26" s="484"/>
      <c r="G26" s="484"/>
      <c r="H26" s="484"/>
      <c r="I26" s="14"/>
      <c r="J26" s="8"/>
    </row>
    <row r="27" spans="2:14" s="2" customFormat="1" x14ac:dyDescent="0.25">
      <c r="B27" s="6"/>
      <c r="C27" s="484" t="s">
        <v>1472</v>
      </c>
      <c r="D27" s="484"/>
      <c r="E27" s="484"/>
      <c r="F27" s="484"/>
      <c r="G27" s="484"/>
      <c r="H27" s="484"/>
      <c r="I27" s="14"/>
      <c r="J27" s="8"/>
    </row>
    <row r="28" spans="2:14" s="2" customFormat="1" x14ac:dyDescent="0.25">
      <c r="B28" s="6"/>
      <c r="C28" s="484"/>
      <c r="D28" s="484"/>
      <c r="E28" s="484"/>
      <c r="F28" s="484"/>
      <c r="G28" s="484"/>
      <c r="H28" s="484"/>
      <c r="I28" s="14"/>
      <c r="J28" s="8"/>
    </row>
    <row r="29" spans="2:14" s="2" customFormat="1" x14ac:dyDescent="0.25">
      <c r="B29" s="6"/>
      <c r="C29" s="484" t="s">
        <v>1474</v>
      </c>
      <c r="D29" s="484"/>
      <c r="E29" s="484"/>
      <c r="F29" s="484"/>
      <c r="G29" s="484"/>
      <c r="H29" s="484"/>
      <c r="I29" s="14"/>
      <c r="J29" s="8"/>
    </row>
    <row r="30" spans="2:14" s="2" customFormat="1" x14ac:dyDescent="0.25">
      <c r="B30" s="6"/>
      <c r="C30" s="484"/>
      <c r="D30" s="484"/>
      <c r="E30" s="484"/>
      <c r="F30" s="484"/>
      <c r="G30" s="484"/>
      <c r="H30" s="484"/>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85" t="s">
        <v>37</v>
      </c>
      <c r="B1" s="486"/>
      <c r="C1" s="48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6" zoomScale="85" zoomScaleNormal="85" workbookViewId="0">
      <selection activeCell="C243" sqref="C243"/>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3253</v>
      </c>
      <c r="E15" s="72"/>
      <c r="F15" s="72"/>
      <c r="H15" s="64"/>
      <c r="L15" s="64"/>
      <c r="M15" s="64"/>
    </row>
    <row r="16" spans="1:13" x14ac:dyDescent="0.25">
      <c r="A16" s="66" t="s">
        <v>86</v>
      </c>
      <c r="B16" s="80" t="s">
        <v>87</v>
      </c>
      <c r="C16" s="66" t="s">
        <v>3254</v>
      </c>
      <c r="E16" s="72"/>
      <c r="F16" s="72"/>
      <c r="H16" s="64"/>
      <c r="L16" s="64"/>
      <c r="M16" s="64"/>
    </row>
    <row r="17" spans="1:13" x14ac:dyDescent="0.25">
      <c r="A17" s="66" t="s">
        <v>88</v>
      </c>
      <c r="B17" s="80" t="s">
        <v>89</v>
      </c>
      <c r="C17" s="66" t="s">
        <v>3255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3256</v>
      </c>
      <c r="D27" s="83"/>
      <c r="E27" s="83"/>
      <c r="F27" s="83"/>
      <c r="H27" s="64"/>
      <c r="L27" s="64"/>
      <c r="M27" s="64"/>
    </row>
    <row r="28" spans="1:13" x14ac:dyDescent="0.25">
      <c r="A28" s="66" t="s">
        <v>102</v>
      </c>
      <c r="B28" s="82" t="s">
        <v>103</v>
      </c>
      <c r="C28" s="66" t="s">
        <v>3256</v>
      </c>
      <c r="D28" s="83"/>
      <c r="E28" s="83"/>
      <c r="F28" s="83"/>
      <c r="H28" s="64"/>
      <c r="L28" s="64"/>
      <c r="M28" s="64"/>
    </row>
    <row r="29" spans="1:13" ht="30" x14ac:dyDescent="0.25">
      <c r="A29" s="66" t="s">
        <v>104</v>
      </c>
      <c r="B29" s="82" t="s">
        <v>105</v>
      </c>
      <c r="C29" s="262" t="s">
        <v>3325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16223.113187999999</v>
      </c>
      <c r="F38" s="83"/>
      <c r="H38" s="64"/>
      <c r="L38" s="64"/>
      <c r="M38" s="64"/>
    </row>
    <row r="39" spans="1:14" x14ac:dyDescent="0.25">
      <c r="A39" s="66" t="s">
        <v>114</v>
      </c>
      <c r="B39" s="83" t="s">
        <v>115</v>
      </c>
      <c r="C39" s="242">
        <v>11167.238662</v>
      </c>
      <c r="F39" s="83"/>
      <c r="H39" s="64"/>
      <c r="L39" s="64"/>
      <c r="M39" s="64"/>
      <c r="N39" s="96"/>
    </row>
    <row r="40" spans="1:14" outlineLevel="1" x14ac:dyDescent="0.25">
      <c r="A40" s="66" t="s">
        <v>116</v>
      </c>
      <c r="B40" s="89" t="s">
        <v>117</v>
      </c>
      <c r="C40" s="179">
        <v>17524.989118000001</v>
      </c>
      <c r="F40" s="83"/>
      <c r="H40" s="64"/>
      <c r="L40" s="64"/>
      <c r="M40" s="64"/>
      <c r="N40" s="96"/>
    </row>
    <row r="41" spans="1:14" outlineLevel="1" x14ac:dyDescent="0.25">
      <c r="A41" s="66" t="s">
        <v>119</v>
      </c>
      <c r="B41" s="89" t="s">
        <v>120</v>
      </c>
      <c r="C41" s="179">
        <v>11438.148517</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c r="D45" s="173">
        <f>IF(OR(C38="[For completion]",C39="[For completion]"),"Please complete G.3.1.1 and G.3.1.2",(C38/C39-1))</f>
        <v>0.4527416919282099</v>
      </c>
      <c r="E45" s="173"/>
      <c r="F45" s="173"/>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v>15196.399606999999</v>
      </c>
      <c r="E53" s="91"/>
      <c r="F53" s="193">
        <f>IF($C$58=0,"",IF(C53="[for completion]","",C53/$C$58))</f>
        <v>0.93671291279123792</v>
      </c>
      <c r="G53" s="92"/>
      <c r="H53" s="64"/>
      <c r="L53" s="64"/>
      <c r="M53" s="64"/>
      <c r="N53" s="96"/>
    </row>
    <row r="54" spans="1:14" x14ac:dyDescent="0.25">
      <c r="A54" s="66" t="s">
        <v>139</v>
      </c>
      <c r="B54" s="83" t="s">
        <v>140</v>
      </c>
      <c r="C54" s="179">
        <v>0</v>
      </c>
      <c r="E54" s="91"/>
      <c r="F54" s="193">
        <f>IF($C$58=0,"",IF(C54="[for completion]","",C54/$C$58))</f>
        <v>0</v>
      </c>
      <c r="G54" s="92"/>
      <c r="H54" s="64"/>
      <c r="L54" s="64"/>
      <c r="M54" s="64"/>
      <c r="N54" s="96"/>
    </row>
    <row r="55" spans="1:14" x14ac:dyDescent="0.25">
      <c r="A55" s="66" t="s">
        <v>141</v>
      </c>
      <c r="B55" s="83" t="s">
        <v>142</v>
      </c>
      <c r="C55" s="179">
        <v>0</v>
      </c>
      <c r="E55" s="91"/>
      <c r="F55" s="201">
        <f t="shared" ref="F55:F56" si="0">IF($C$58=0,"",IF(C55="[for completion]","",C55/$C$58))</f>
        <v>0</v>
      </c>
      <c r="G55" s="92"/>
      <c r="H55" s="64"/>
      <c r="L55" s="64"/>
      <c r="M55" s="64"/>
      <c r="N55" s="96"/>
    </row>
    <row r="56" spans="1:14" x14ac:dyDescent="0.25">
      <c r="A56" s="66" t="s">
        <v>143</v>
      </c>
      <c r="B56" s="83" t="s">
        <v>144</v>
      </c>
      <c r="C56" s="179">
        <v>1026.713579</v>
      </c>
      <c r="E56" s="91"/>
      <c r="F56" s="201">
        <f t="shared" si="0"/>
        <v>6.3287087208762083E-2</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16223.113185999999</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4.5999999999999996</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2709.5612839999999</v>
      </c>
      <c r="D70" s="179" t="s">
        <v>1242</v>
      </c>
      <c r="E70" s="62"/>
      <c r="F70" s="193">
        <f t="shared" ref="F70:F76" si="2">IF($C$77=0,"",IF(C70="[for completion]","",C70/$C$77))</f>
        <v>0.16701857729774228</v>
      </c>
      <c r="G70" s="193" t="str">
        <f>IF($D$77=0,"",IF(D70="[Mark as ND1 if not relevant]","",D70/$D$77))</f>
        <v/>
      </c>
      <c r="H70" s="64"/>
      <c r="L70" s="64"/>
      <c r="M70" s="64"/>
      <c r="N70" s="96"/>
    </row>
    <row r="71" spans="1:14" x14ac:dyDescent="0.25">
      <c r="A71" s="66" t="s">
        <v>163</v>
      </c>
      <c r="B71" s="169" t="s">
        <v>1428</v>
      </c>
      <c r="C71" s="179">
        <f>SUM(C81:C82)</f>
        <v>1503.267216</v>
      </c>
      <c r="D71" s="179" t="s">
        <v>1242</v>
      </c>
      <c r="E71" s="62"/>
      <c r="F71" s="193">
        <f t="shared" si="2"/>
        <v>9.2662067913817231E-2</v>
      </c>
      <c r="G71" s="193" t="str">
        <f t="shared" ref="G71:G76" si="3">IF($D$77=0,"",IF(D71="[Mark as ND1 if not relevant]","",D71/$D$77))</f>
        <v/>
      </c>
      <c r="H71" s="64"/>
      <c r="L71" s="64"/>
      <c r="M71" s="64"/>
      <c r="N71" s="96"/>
    </row>
    <row r="72" spans="1:14" x14ac:dyDescent="0.25">
      <c r="A72" s="66" t="s">
        <v>164</v>
      </c>
      <c r="B72" s="168" t="s">
        <v>1429</v>
      </c>
      <c r="C72" s="179">
        <v>1739.1867480000001</v>
      </c>
      <c r="D72" s="179" t="s">
        <v>1242</v>
      </c>
      <c r="E72" s="62"/>
      <c r="F72" s="193">
        <f t="shared" si="2"/>
        <v>0.10720425406921597</v>
      </c>
      <c r="G72" s="193" t="str">
        <f t="shared" si="3"/>
        <v/>
      </c>
      <c r="H72" s="64"/>
      <c r="L72" s="64"/>
      <c r="M72" s="64"/>
      <c r="N72" s="96"/>
    </row>
    <row r="73" spans="1:14" x14ac:dyDescent="0.25">
      <c r="A73" s="66" t="s">
        <v>165</v>
      </c>
      <c r="B73" s="168" t="s">
        <v>1430</v>
      </c>
      <c r="C73" s="179">
        <v>2580.1680540000002</v>
      </c>
      <c r="D73" s="179" t="s">
        <v>1242</v>
      </c>
      <c r="E73" s="62"/>
      <c r="F73" s="193">
        <f t="shared" si="2"/>
        <v>0.1590427203521278</v>
      </c>
      <c r="G73" s="193" t="str">
        <f t="shared" si="3"/>
        <v/>
      </c>
      <c r="H73" s="64"/>
      <c r="L73" s="64"/>
      <c r="M73" s="64"/>
      <c r="N73" s="96"/>
    </row>
    <row r="74" spans="1:14" x14ac:dyDescent="0.25">
      <c r="A74" s="66" t="s">
        <v>166</v>
      </c>
      <c r="B74" s="168" t="s">
        <v>1431</v>
      </c>
      <c r="C74" s="179">
        <v>1599.2147359999999</v>
      </c>
      <c r="D74" s="242" t="s">
        <v>1242</v>
      </c>
      <c r="E74" s="62"/>
      <c r="F74" s="193">
        <f t="shared" si="2"/>
        <v>9.8576316238914968E-2</v>
      </c>
      <c r="G74" s="193" t="str">
        <f t="shared" si="3"/>
        <v/>
      </c>
      <c r="H74" s="64"/>
      <c r="L74" s="64"/>
      <c r="M74" s="64"/>
      <c r="N74" s="96"/>
    </row>
    <row r="75" spans="1:14" x14ac:dyDescent="0.25">
      <c r="A75" s="66" t="s">
        <v>167</v>
      </c>
      <c r="B75" s="168" t="s">
        <v>1432</v>
      </c>
      <c r="C75" s="179">
        <v>4804.6593800000001</v>
      </c>
      <c r="D75" s="242" t="s">
        <v>1242</v>
      </c>
      <c r="E75" s="62"/>
      <c r="F75" s="193">
        <f t="shared" si="2"/>
        <v>0.29616136707681584</v>
      </c>
      <c r="G75" s="193" t="str">
        <f t="shared" si="3"/>
        <v/>
      </c>
      <c r="H75" s="64"/>
      <c r="L75" s="64"/>
      <c r="M75" s="64"/>
      <c r="N75" s="96"/>
    </row>
    <row r="76" spans="1:14" x14ac:dyDescent="0.25">
      <c r="A76" s="66" t="s">
        <v>168</v>
      </c>
      <c r="B76" s="168" t="s">
        <v>1433</v>
      </c>
      <c r="C76" s="179">
        <v>1287.0557699999999</v>
      </c>
      <c r="D76" s="242" t="s">
        <v>1242</v>
      </c>
      <c r="E76" s="62"/>
      <c r="F76" s="193">
        <f t="shared" si="2"/>
        <v>7.9334697051365977E-2</v>
      </c>
      <c r="G76" s="193" t="str">
        <f t="shared" si="3"/>
        <v/>
      </c>
      <c r="H76" s="64"/>
      <c r="L76" s="64"/>
      <c r="M76" s="64"/>
      <c r="N76" s="96"/>
    </row>
    <row r="77" spans="1:14" x14ac:dyDescent="0.25">
      <c r="A77" s="66" t="s">
        <v>169</v>
      </c>
      <c r="B77" s="100" t="s">
        <v>148</v>
      </c>
      <c r="C77" s="181">
        <f>SUM(C70:C76)</f>
        <v>16223.113187999999</v>
      </c>
      <c r="D77" s="181">
        <f>SUM(D70:D76)</f>
        <v>0</v>
      </c>
      <c r="E77" s="83"/>
      <c r="F77" s="194">
        <f>SUM(F70:F76)</f>
        <v>1</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1837.3322479999999</v>
      </c>
      <c r="D79" s="181"/>
      <c r="E79" s="83"/>
      <c r="F79" s="193">
        <f t="shared" ref="F79:F87" si="5">IF($C$77=0,"",IF(C79="[for completion]","",C79/$C$77))</f>
        <v>0.11325398687096924</v>
      </c>
      <c r="G79" s="193" t="str">
        <f t="shared" si="4"/>
        <v/>
      </c>
      <c r="H79" s="64"/>
      <c r="L79" s="64"/>
      <c r="M79" s="64"/>
      <c r="N79" s="96"/>
    </row>
    <row r="80" spans="1:14" outlineLevel="1" x14ac:dyDescent="0.25">
      <c r="A80" s="66" t="s">
        <v>174</v>
      </c>
      <c r="B80" s="101" t="s">
        <v>175</v>
      </c>
      <c r="C80" s="181">
        <v>872.22903599999995</v>
      </c>
      <c r="D80" s="181"/>
      <c r="E80" s="83"/>
      <c r="F80" s="193">
        <f t="shared" si="5"/>
        <v>5.3764590426773021E-2</v>
      </c>
      <c r="G80" s="193" t="str">
        <f t="shared" si="4"/>
        <v/>
      </c>
      <c r="H80" s="64"/>
      <c r="L80" s="64"/>
      <c r="M80" s="64"/>
      <c r="N80" s="96"/>
    </row>
    <row r="81" spans="1:14" outlineLevel="1" x14ac:dyDescent="0.25">
      <c r="A81" s="66" t="s">
        <v>176</v>
      </c>
      <c r="B81" s="101" t="s">
        <v>177</v>
      </c>
      <c r="C81" s="181">
        <v>760.74135799999999</v>
      </c>
      <c r="D81" s="181"/>
      <c r="E81" s="83"/>
      <c r="F81" s="193">
        <f t="shared" si="5"/>
        <v>4.689243976690672E-2</v>
      </c>
      <c r="G81" s="193" t="str">
        <f t="shared" si="4"/>
        <v/>
      </c>
      <c r="H81" s="64"/>
      <c r="L81" s="64"/>
      <c r="M81" s="64"/>
      <c r="N81" s="96"/>
    </row>
    <row r="82" spans="1:14" outlineLevel="1" x14ac:dyDescent="0.25">
      <c r="A82" s="66" t="s">
        <v>178</v>
      </c>
      <c r="B82" s="101" t="s">
        <v>179</v>
      </c>
      <c r="C82" s="181">
        <v>742.52585799999997</v>
      </c>
      <c r="D82" s="181"/>
      <c r="E82" s="83"/>
      <c r="F82" s="193">
        <f t="shared" si="5"/>
        <v>4.5769628146910518E-2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3.3</v>
      </c>
      <c r="D89" s="183"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2251.5368239999998</v>
      </c>
      <c r="D93" s="242" t="s">
        <v>1242</v>
      </c>
      <c r="E93" s="62"/>
      <c r="F93" s="193">
        <f>IF($C$100=0,"",IF(C93="[for completion]","",IF(C93="","",C93/$C$100)))</f>
        <v>0.20161983567715389</v>
      </c>
      <c r="G93" s="193" t="str">
        <f>IF($D$100=0,"",IF(D93="[Mark as ND1 if not relevant]","",IF(D93="","",D93/$D$100)))</f>
        <v/>
      </c>
      <c r="H93" s="64"/>
      <c r="L93" s="64"/>
      <c r="M93" s="64"/>
      <c r="N93" s="96"/>
    </row>
    <row r="94" spans="1:14" x14ac:dyDescent="0.25">
      <c r="A94" s="66" t="s">
        <v>191</v>
      </c>
      <c r="B94" s="169" t="s">
        <v>1428</v>
      </c>
      <c r="C94" s="179">
        <f>SUM(C104:C105)</f>
        <v>1740.2264970000001</v>
      </c>
      <c r="D94" s="242" t="s">
        <v>1242</v>
      </c>
      <c r="E94" s="62"/>
      <c r="F94" s="193">
        <f t="shared" ref="F94:F99" si="6">IF($C$100=0,"",IF(C94="[for completion]","",IF(C94="","",C94/$C$100)))</f>
        <v>0.15583319651989364</v>
      </c>
      <c r="G94" s="193" t="str">
        <f t="shared" ref="G94:G99" si="7">IF($D$100=0,"",IF(D94="[Mark as ND1 if not relevant]","",IF(D94="","",D94/$D$100)))</f>
        <v/>
      </c>
      <c r="H94" s="64"/>
      <c r="L94" s="64"/>
      <c r="M94" s="64"/>
      <c r="N94" s="96"/>
    </row>
    <row r="95" spans="1:14" x14ac:dyDescent="0.25">
      <c r="A95" s="66" t="s">
        <v>192</v>
      </c>
      <c r="B95" s="169" t="s">
        <v>1429</v>
      </c>
      <c r="C95" s="179">
        <v>1562.0843299999999</v>
      </c>
      <c r="D95" s="242" t="s">
        <v>1242</v>
      </c>
      <c r="E95" s="62"/>
      <c r="F95" s="193">
        <f t="shared" si="6"/>
        <v>0.13988098376687133</v>
      </c>
      <c r="G95" s="193" t="str">
        <f t="shared" si="7"/>
        <v/>
      </c>
      <c r="H95" s="64"/>
      <c r="L95" s="64"/>
      <c r="M95" s="64"/>
      <c r="N95" s="96"/>
    </row>
    <row r="96" spans="1:14" x14ac:dyDescent="0.25">
      <c r="A96" s="66" t="s">
        <v>193</v>
      </c>
      <c r="B96" s="169" t="s">
        <v>1430</v>
      </c>
      <c r="C96" s="179">
        <v>2030.4140849999999</v>
      </c>
      <c r="D96" s="242" t="s">
        <v>1242</v>
      </c>
      <c r="E96" s="62"/>
      <c r="F96" s="193">
        <f t="shared" si="6"/>
        <v>0.1818188136257099</v>
      </c>
      <c r="G96" s="193" t="str">
        <f t="shared" si="7"/>
        <v/>
      </c>
      <c r="H96" s="64"/>
      <c r="L96" s="64"/>
      <c r="M96" s="64"/>
      <c r="N96" s="96"/>
    </row>
    <row r="97" spans="1:14" x14ac:dyDescent="0.25">
      <c r="A97" s="66" t="s">
        <v>194</v>
      </c>
      <c r="B97" s="169" t="s">
        <v>1431</v>
      </c>
      <c r="C97" s="179">
        <v>1097.632179</v>
      </c>
      <c r="D97" s="242" t="s">
        <v>1242</v>
      </c>
      <c r="E97" s="62"/>
      <c r="F97" s="193">
        <f t="shared" si="6"/>
        <v>9.8290384241095749E-2</v>
      </c>
      <c r="G97" s="193" t="str">
        <f t="shared" si="7"/>
        <v/>
      </c>
      <c r="H97" s="64"/>
      <c r="L97" s="64"/>
      <c r="M97" s="64"/>
    </row>
    <row r="98" spans="1:14" x14ac:dyDescent="0.25">
      <c r="A98" s="66" t="s">
        <v>195</v>
      </c>
      <c r="B98" s="169" t="s">
        <v>1432</v>
      </c>
      <c r="C98" s="179">
        <v>2178.4454030000002</v>
      </c>
      <c r="D98" s="242" t="s">
        <v>1242</v>
      </c>
      <c r="E98" s="62"/>
      <c r="F98" s="193">
        <f t="shared" si="6"/>
        <v>0.19507467055511563</v>
      </c>
      <c r="G98" s="193" t="str">
        <f t="shared" si="7"/>
        <v/>
      </c>
      <c r="H98" s="64"/>
      <c r="L98" s="64"/>
      <c r="M98" s="64"/>
    </row>
    <row r="99" spans="1:14" x14ac:dyDescent="0.25">
      <c r="A99" s="66" t="s">
        <v>196</v>
      </c>
      <c r="B99" s="169" t="s">
        <v>1433</v>
      </c>
      <c r="C99" s="179">
        <v>306.89934399999999</v>
      </c>
      <c r="D99" s="242" t="s">
        <v>1242</v>
      </c>
      <c r="E99" s="62"/>
      <c r="F99" s="193">
        <f t="shared" si="6"/>
        <v>2.748211561415987E-2</v>
      </c>
      <c r="G99" s="193" t="str">
        <f t="shared" si="7"/>
        <v/>
      </c>
      <c r="H99" s="64"/>
      <c r="L99" s="64"/>
      <c r="M99" s="64"/>
    </row>
    <row r="100" spans="1:14" x14ac:dyDescent="0.25">
      <c r="A100" s="66" t="s">
        <v>197</v>
      </c>
      <c r="B100" s="100" t="s">
        <v>148</v>
      </c>
      <c r="C100" s="181">
        <f>SUM(C93:C99)</f>
        <v>11167.238662</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1455.8124949999999</v>
      </c>
      <c r="D102" s="181"/>
      <c r="E102" s="83"/>
      <c r="F102" s="193">
        <f t="shared" si="8"/>
        <v>0.13036459048321894</v>
      </c>
      <c r="G102" s="193" t="str">
        <f t="shared" si="9"/>
        <v/>
      </c>
      <c r="H102" s="64"/>
      <c r="L102" s="64"/>
      <c r="M102" s="64"/>
    </row>
    <row r="103" spans="1:14" outlineLevel="1" x14ac:dyDescent="0.25">
      <c r="A103" s="66" t="s">
        <v>200</v>
      </c>
      <c r="B103" s="101" t="s">
        <v>175</v>
      </c>
      <c r="C103" s="181">
        <v>795.72432900000001</v>
      </c>
      <c r="D103" s="181"/>
      <c r="E103" s="83"/>
      <c r="F103" s="193">
        <f t="shared" si="8"/>
        <v>7.1255245193934946E-2</v>
      </c>
      <c r="G103" s="193" t="str">
        <f t="shared" si="9"/>
        <v/>
      </c>
      <c r="H103" s="64"/>
      <c r="L103" s="64"/>
      <c r="M103" s="64"/>
    </row>
    <row r="104" spans="1:14" outlineLevel="1" x14ac:dyDescent="0.25">
      <c r="A104" s="66" t="s">
        <v>201</v>
      </c>
      <c r="B104" s="101" t="s">
        <v>177</v>
      </c>
      <c r="C104" s="181">
        <v>712.22649699999999</v>
      </c>
      <c r="D104" s="181"/>
      <c r="E104" s="83"/>
      <c r="F104" s="193">
        <f t="shared" si="8"/>
        <v>6.3778210402502811E-2</v>
      </c>
      <c r="G104" s="193" t="str">
        <f t="shared" si="9"/>
        <v/>
      </c>
      <c r="H104" s="64"/>
      <c r="L104" s="64"/>
      <c r="M104" s="64"/>
    </row>
    <row r="105" spans="1:14" outlineLevel="1" x14ac:dyDescent="0.25">
      <c r="A105" s="66" t="s">
        <v>202</v>
      </c>
      <c r="B105" s="101" t="s">
        <v>179</v>
      </c>
      <c r="C105" s="181">
        <v>1028</v>
      </c>
      <c r="D105" s="181"/>
      <c r="E105" s="83"/>
      <c r="F105" s="193">
        <f t="shared" si="8"/>
        <v>9.2054986117390825E-2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13723.699646999999</v>
      </c>
      <c r="D112" s="179">
        <v>13723.699646999999</v>
      </c>
      <c r="E112" s="92"/>
      <c r="F112" s="193">
        <f>IF($C$129=0,"",IF(C112="[for completion]","",IF(C112="","",C112/$C$129)))</f>
        <v>0.84593502418211686</v>
      </c>
      <c r="G112" s="193">
        <f>IF($D$129=0,"",IF(D112="[for completion]","",IF(D112="","",D112/$D$129)))</f>
        <v>0.84593502418211686</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156.77131700000001</v>
      </c>
      <c r="D115" s="179">
        <v>156.77131700000001</v>
      </c>
      <c r="E115" s="92"/>
      <c r="F115" s="193">
        <f t="shared" si="10"/>
        <v>9.6634545529745465E-3</v>
      </c>
      <c r="G115" s="193">
        <f t="shared" si="11"/>
        <v>9.6634545529745465E-3</v>
      </c>
      <c r="I115" s="66"/>
      <c r="J115" s="66"/>
      <c r="K115" s="66"/>
      <c r="L115" s="83" t="s">
        <v>1438</v>
      </c>
      <c r="M115" s="64"/>
      <c r="N115" s="64"/>
    </row>
    <row r="116" spans="1:14" s="102" customFormat="1" x14ac:dyDescent="0.25">
      <c r="A116" s="66" t="s">
        <v>218</v>
      </c>
      <c r="B116" s="83" t="s">
        <v>1439</v>
      </c>
      <c r="C116" s="179">
        <v>29.256208000000001</v>
      </c>
      <c r="D116" s="179">
        <v>29.256208000000001</v>
      </c>
      <c r="E116" s="92"/>
      <c r="F116" s="193">
        <f t="shared" si="10"/>
        <v>1.8033658312659982E-3</v>
      </c>
      <c r="G116" s="193">
        <f t="shared" si="11"/>
        <v>1.8033658312659982E-3</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1015.795855</v>
      </c>
      <c r="D119" s="179">
        <v>1015.795855</v>
      </c>
      <c r="E119" s="83"/>
      <c r="F119" s="193">
        <f t="shared" si="10"/>
        <v>6.2614113778813388E-2</v>
      </c>
      <c r="G119" s="193">
        <f t="shared" si="11"/>
        <v>6.2614113778813388E-2</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0.49025299999999999</v>
      </c>
      <c r="D121" s="179">
        <v>0.49025299999999999</v>
      </c>
      <c r="E121" s="83"/>
      <c r="F121" s="193">
        <f t="shared" ref="F121" si="12">IF($C$129=0,"",IF(C121="[for completion]","",IF(C121="","",C121/$C$129)))</f>
        <v>3.0219415615162752E-5</v>
      </c>
      <c r="G121" s="193">
        <f t="shared" ref="G121" si="13">IF($D$129=0,"",IF(D121="[for completion]","",IF(D121="","",D121/$D$129)))</f>
        <v>3.0219415615162752E-5</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1297.0999079999999</v>
      </c>
      <c r="D127" s="179">
        <v>1297.0999079999999</v>
      </c>
      <c r="E127" s="83"/>
      <c r="F127" s="193">
        <f t="shared" ref="F127" si="14">IF($C$129=0,"",IF(C127="[for completion]","",IF(C127="","",C127/$C$129)))</f>
        <v>7.9953822239213962E-2</v>
      </c>
      <c r="G127" s="193">
        <f t="shared" ref="G127" si="15">IF($D$129=0,"",IF(D127="[for completion]","",IF(D127="","",D127/$D$129)))</f>
        <v>7.9953822239213962E-2</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16223.113188000001</v>
      </c>
      <c r="D129" s="179">
        <f>SUM(D112:D128)</f>
        <v>16223.113188000001</v>
      </c>
      <c r="E129" s="83"/>
      <c r="F129" s="173">
        <f>SUM(F112:F128)</f>
        <v>1</v>
      </c>
      <c r="G129" s="173">
        <f>SUM(G112:G128)</f>
        <v>1</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10519.514332999999</v>
      </c>
      <c r="D138" s="179">
        <v>10519.514332999999</v>
      </c>
      <c r="E138" s="92"/>
      <c r="F138" s="193">
        <f>IF($C$155=0,"",IF(C138="[for completion]","",IF(C138="","",C138/$C$155)))</f>
        <v>0.94199780728210958</v>
      </c>
      <c r="G138" s="193">
        <f>IF($D$155=0,"",IF(D138="[for completion]","",IF(D138="","",D138/$D$155)))</f>
        <v>0.94199780728210958</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647.72432900000001</v>
      </c>
      <c r="D153" s="179">
        <v>647.72432900000001</v>
      </c>
      <c r="E153" s="83"/>
      <c r="F153" s="193">
        <f t="shared" si="22"/>
        <v>5.8002192717890352E-2</v>
      </c>
      <c r="G153" s="193">
        <f t="shared" si="23"/>
        <v>5.8002192717890352E-2</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11167.238662</v>
      </c>
      <c r="D155" s="179">
        <f>SUM(D138:D154)</f>
        <v>11167.238662</v>
      </c>
      <c r="E155" s="83"/>
      <c r="F155" s="173">
        <f>SUM(F138:F154)</f>
        <v>0.99999999999999989</v>
      </c>
      <c r="G155" s="173">
        <f>SUM(G138:G154)</f>
        <v>0.99999999999999989</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8322.9429747886006</v>
      </c>
      <c r="E164" s="104"/>
      <c r="F164" s="193" t="str">
        <f>IF($C$167=0,"",IF(C164="[for completion]","",IF(C164="","",C164/$C$167)))</f>
        <v/>
      </c>
      <c r="G164" s="193">
        <f>IF($D$167=0,"",IF(D164="[for completion]","",IF(D164="","",D164/$D$167)))</f>
        <v>0.74530000000000007</v>
      </c>
      <c r="H164" s="64"/>
      <c r="L164" s="64"/>
      <c r="M164" s="64"/>
      <c r="N164" s="96"/>
    </row>
    <row r="165" spans="1:14" x14ac:dyDescent="0.25">
      <c r="A165" s="66" t="s">
        <v>272</v>
      </c>
      <c r="B165" s="64" t="s">
        <v>273</v>
      </c>
      <c r="C165" s="179" t="s">
        <v>83</v>
      </c>
      <c r="D165" s="179">
        <f>C39-D164</f>
        <v>2844.2956872113991</v>
      </c>
      <c r="E165" s="104"/>
      <c r="F165" s="193" t="str">
        <f t="shared" ref="F165:F166" si="26">IF($C$167=0,"",IF(C165="[for completion]","",IF(C165="","",C165/$C$167)))</f>
        <v/>
      </c>
      <c r="G165" s="193">
        <f t="shared" ref="G165:G166" si="27">IF($D$167=0,"",IF(D165="[for completion]","",IF(D165="","",D165/$D$167)))</f>
        <v>0.25469999999999993</v>
      </c>
      <c r="H165" s="64"/>
      <c r="L165" s="64"/>
      <c r="M165" s="64"/>
      <c r="N165" s="96"/>
    </row>
    <row r="166" spans="1:14" x14ac:dyDescent="0.25">
      <c r="A166" s="66" t="s">
        <v>274</v>
      </c>
      <c r="B166" s="64" t="s">
        <v>146</v>
      </c>
      <c r="C166" s="179" t="s">
        <v>83</v>
      </c>
      <c r="D166" s="179">
        <v>0</v>
      </c>
      <c r="E166" s="104"/>
      <c r="F166" s="193" t="str">
        <f t="shared" si="26"/>
        <v/>
      </c>
      <c r="G166" s="193">
        <f t="shared" si="27"/>
        <v>0</v>
      </c>
      <c r="H166" s="64"/>
      <c r="L166" s="64"/>
      <c r="M166" s="64"/>
      <c r="N166" s="96"/>
    </row>
    <row r="167" spans="1:14" x14ac:dyDescent="0.25">
      <c r="A167" s="66" t="s">
        <v>275</v>
      </c>
      <c r="B167" s="105" t="s">
        <v>148</v>
      </c>
      <c r="C167" s="196">
        <f>SUM(C164:C166)</f>
        <v>0</v>
      </c>
      <c r="D167" s="196">
        <f>SUM(D164:D166)</f>
        <v>11167.238662</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v>0</v>
      </c>
      <c r="D174" s="80"/>
      <c r="E174" s="72"/>
      <c r="F174" s="193">
        <f>IF($C$179=0,"",IF(C174="[for completion]","",C174/$C$179))</f>
        <v>0</v>
      </c>
      <c r="G174" s="92"/>
      <c r="H174" s="64"/>
      <c r="L174" s="64"/>
      <c r="M174" s="64"/>
      <c r="N174" s="96"/>
    </row>
    <row r="175" spans="1:14" ht="30.75" customHeight="1" x14ac:dyDescent="0.25">
      <c r="A175" s="66" t="s">
        <v>9</v>
      </c>
      <c r="B175" s="83" t="s">
        <v>1258</v>
      </c>
      <c r="C175" s="179">
        <v>976.71357899999998</v>
      </c>
      <c r="E175" s="94"/>
      <c r="F175" s="193">
        <f>IF($C$179=0,"",IF(C175="[for completion]","",C175/$C$179))</f>
        <v>0.95130092654594178</v>
      </c>
      <c r="G175" s="92"/>
      <c r="H175" s="64"/>
      <c r="L175" s="64"/>
      <c r="M175" s="64"/>
      <c r="N175" s="96"/>
    </row>
    <row r="176" spans="1:14" x14ac:dyDescent="0.25">
      <c r="A176" s="66" t="s">
        <v>285</v>
      </c>
      <c r="B176" s="83" t="s">
        <v>286</v>
      </c>
      <c r="C176" s="179">
        <v>0</v>
      </c>
      <c r="E176" s="94"/>
      <c r="F176" s="193"/>
      <c r="G176" s="92"/>
      <c r="H176" s="64"/>
      <c r="L176" s="64"/>
      <c r="M176" s="64"/>
      <c r="N176" s="96"/>
    </row>
    <row r="177" spans="1:14" x14ac:dyDescent="0.25">
      <c r="A177" s="66" t="s">
        <v>287</v>
      </c>
      <c r="B177" s="83" t="s">
        <v>288</v>
      </c>
      <c r="C177" s="179">
        <v>50</v>
      </c>
      <c r="E177" s="94"/>
      <c r="F177" s="193">
        <f t="shared" ref="F177:F187" si="28">IF($C$179=0,"",IF(C177="[for completion]","",C177/$C$179))</f>
        <v>4.8699073454058217E-2</v>
      </c>
      <c r="G177" s="92"/>
      <c r="H177" s="64"/>
      <c r="L177" s="64"/>
      <c r="M177" s="64"/>
      <c r="N177" s="96"/>
    </row>
    <row r="178" spans="1:14" x14ac:dyDescent="0.25">
      <c r="A178" s="66" t="s">
        <v>289</v>
      </c>
      <c r="B178" s="83" t="s">
        <v>146</v>
      </c>
      <c r="C178" s="179">
        <v>0</v>
      </c>
      <c r="E178" s="94"/>
      <c r="F178" s="193">
        <f t="shared" si="28"/>
        <v>0</v>
      </c>
      <c r="G178" s="92"/>
      <c r="H178" s="64"/>
      <c r="L178" s="64"/>
      <c r="M178" s="64"/>
      <c r="N178" s="96"/>
    </row>
    <row r="179" spans="1:14" x14ac:dyDescent="0.25">
      <c r="A179" s="66" t="s">
        <v>10</v>
      </c>
      <c r="B179" s="100" t="s">
        <v>148</v>
      </c>
      <c r="C179" s="181">
        <f>SUM(C174:C178)</f>
        <v>1026.713579</v>
      </c>
      <c r="E179" s="94"/>
      <c r="F179" s="194">
        <f>SUM(F174:F178)</f>
        <v>1</v>
      </c>
      <c r="G179" s="92"/>
      <c r="H179" s="64"/>
      <c r="L179" s="64"/>
      <c r="M179" s="64"/>
      <c r="N179" s="96"/>
    </row>
    <row r="180" spans="1:14" outlineLevel="1" x14ac:dyDescent="0.25">
      <c r="A180" s="66" t="s">
        <v>290</v>
      </c>
      <c r="B180" s="106" t="s">
        <v>291</v>
      </c>
      <c r="C180" s="179"/>
      <c r="E180" s="94"/>
      <c r="F180" s="193">
        <f t="shared" si="28"/>
        <v>0</v>
      </c>
      <c r="G180" s="92"/>
      <c r="H180" s="64"/>
      <c r="L180" s="64"/>
      <c r="M180" s="64"/>
      <c r="N180" s="96"/>
    </row>
    <row r="181" spans="1:14" s="106" customFormat="1" ht="30" outlineLevel="1" x14ac:dyDescent="0.25">
      <c r="A181" s="66" t="s">
        <v>292</v>
      </c>
      <c r="B181" s="106" t="s">
        <v>293</v>
      </c>
      <c r="C181" s="197"/>
      <c r="F181" s="193">
        <f t="shared" si="28"/>
        <v>0</v>
      </c>
    </row>
    <row r="182" spans="1:14" ht="30" outlineLevel="1" x14ac:dyDescent="0.25">
      <c r="A182" s="66" t="s">
        <v>294</v>
      </c>
      <c r="B182" s="106" t="s">
        <v>295</v>
      </c>
      <c r="C182" s="179"/>
      <c r="E182" s="94"/>
      <c r="F182" s="193">
        <f t="shared" si="28"/>
        <v>0</v>
      </c>
      <c r="G182" s="92"/>
      <c r="H182" s="64"/>
      <c r="L182" s="64"/>
      <c r="M182" s="64"/>
      <c r="N182" s="96"/>
    </row>
    <row r="183" spans="1:14" outlineLevel="1" x14ac:dyDescent="0.25">
      <c r="A183" s="66" t="s">
        <v>296</v>
      </c>
      <c r="B183" s="106" t="s">
        <v>297</v>
      </c>
      <c r="C183" s="179"/>
      <c r="E183" s="94"/>
      <c r="F183" s="193">
        <f t="shared" si="28"/>
        <v>0</v>
      </c>
      <c r="G183" s="92"/>
      <c r="H183" s="64"/>
      <c r="L183" s="64"/>
      <c r="M183" s="64"/>
      <c r="N183" s="96"/>
    </row>
    <row r="184" spans="1:14" s="106" customFormat="1" ht="30" outlineLevel="1" x14ac:dyDescent="0.25">
      <c r="A184" s="66" t="s">
        <v>298</v>
      </c>
      <c r="B184" s="106" t="s">
        <v>299</v>
      </c>
      <c r="C184" s="197"/>
      <c r="F184" s="193">
        <f t="shared" si="28"/>
        <v>0</v>
      </c>
    </row>
    <row r="185" spans="1:14" ht="30" outlineLevel="1" x14ac:dyDescent="0.25">
      <c r="A185" s="66" t="s">
        <v>300</v>
      </c>
      <c r="B185" s="106" t="s">
        <v>301</v>
      </c>
      <c r="C185" s="179"/>
      <c r="E185" s="94"/>
      <c r="F185" s="193">
        <f t="shared" si="28"/>
        <v>0</v>
      </c>
      <c r="G185" s="92"/>
      <c r="H185" s="64"/>
      <c r="L185" s="64"/>
      <c r="M185" s="64"/>
      <c r="N185" s="96"/>
    </row>
    <row r="186" spans="1:14" outlineLevel="1" x14ac:dyDescent="0.25">
      <c r="A186" s="66" t="s">
        <v>302</v>
      </c>
      <c r="B186" s="106" t="s">
        <v>303</v>
      </c>
      <c r="C186" s="179">
        <v>50</v>
      </c>
      <c r="E186" s="94"/>
      <c r="F186" s="193">
        <f t="shared" si="28"/>
        <v>4.8699073454058217E-2</v>
      </c>
      <c r="G186" s="92"/>
      <c r="H186" s="64"/>
      <c r="L186" s="64"/>
      <c r="M186" s="64"/>
      <c r="N186" s="96"/>
    </row>
    <row r="187" spans="1:14" outlineLevel="1" x14ac:dyDescent="0.25">
      <c r="A187" s="66" t="s">
        <v>304</v>
      </c>
      <c r="B187" s="106" t="s">
        <v>305</v>
      </c>
      <c r="C187" s="179">
        <v>0</v>
      </c>
      <c r="E187" s="94"/>
      <c r="F187" s="193">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v>463.20903399999997</v>
      </c>
      <c r="E193" s="91"/>
      <c r="F193" s="193">
        <f t="shared" ref="F193:F206" si="29">IF($C$208=0,"",IF(C193="[for completion]","",C193/$C$208))</f>
        <v>0.45115701542698694</v>
      </c>
      <c r="G193" s="92"/>
      <c r="H193" s="64"/>
      <c r="L193" s="64"/>
      <c r="M193" s="64"/>
      <c r="N193" s="96"/>
    </row>
    <row r="194" spans="1:14" x14ac:dyDescent="0.25">
      <c r="A194" s="66" t="s">
        <v>313</v>
      </c>
      <c r="B194" s="83" t="s">
        <v>314</v>
      </c>
      <c r="C194" s="179">
        <v>368.61954500000002</v>
      </c>
      <c r="E194" s="94"/>
      <c r="F194" s="193">
        <f t="shared" si="29"/>
        <v>0.35902860597113034</v>
      </c>
      <c r="G194" s="94"/>
      <c r="H194" s="64"/>
      <c r="L194" s="64"/>
      <c r="M194" s="64"/>
      <c r="N194" s="96"/>
    </row>
    <row r="195" spans="1:14" x14ac:dyDescent="0.25">
      <c r="A195" s="66" t="s">
        <v>315</v>
      </c>
      <c r="B195" s="83" t="s">
        <v>316</v>
      </c>
      <c r="C195" s="179">
        <v>194.88499999999999</v>
      </c>
      <c r="E195" s="94"/>
      <c r="F195" s="193">
        <f t="shared" si="29"/>
        <v>0.18981437860188269</v>
      </c>
      <c r="G195" s="94"/>
      <c r="H195" s="64"/>
      <c r="L195" s="64"/>
      <c r="M195" s="64"/>
      <c r="N195" s="96"/>
    </row>
    <row r="196" spans="1:14" x14ac:dyDescent="0.25">
      <c r="A196" s="66" t="s">
        <v>317</v>
      </c>
      <c r="B196" s="83" t="s">
        <v>318</v>
      </c>
      <c r="C196" s="179">
        <v>0</v>
      </c>
      <c r="E196" s="94"/>
      <c r="F196" s="193">
        <f t="shared" si="29"/>
        <v>0</v>
      </c>
      <c r="G196" s="94"/>
      <c r="H196" s="64"/>
      <c r="L196" s="64"/>
      <c r="M196" s="64"/>
      <c r="N196" s="96"/>
    </row>
    <row r="197" spans="1:14" x14ac:dyDescent="0.25">
      <c r="A197" s="66" t="s">
        <v>319</v>
      </c>
      <c r="B197" s="83" t="s">
        <v>320</v>
      </c>
      <c r="C197" s="179">
        <v>0</v>
      </c>
      <c r="E197" s="94"/>
      <c r="F197" s="193">
        <f t="shared" si="29"/>
        <v>0</v>
      </c>
      <c r="G197" s="94"/>
      <c r="H197" s="64"/>
      <c r="L197" s="64"/>
      <c r="M197" s="64"/>
      <c r="N197" s="96"/>
    </row>
    <row r="198" spans="1:14" x14ac:dyDescent="0.25">
      <c r="A198" s="66" t="s">
        <v>321</v>
      </c>
      <c r="B198" s="83" t="s">
        <v>322</v>
      </c>
      <c r="C198" s="179">
        <v>0</v>
      </c>
      <c r="E198" s="94"/>
      <c r="F198" s="193">
        <f t="shared" si="29"/>
        <v>0</v>
      </c>
      <c r="G198" s="94"/>
      <c r="H198" s="64"/>
      <c r="L198" s="64"/>
      <c r="M198" s="64"/>
      <c r="N198" s="96"/>
    </row>
    <row r="199" spans="1:14" x14ac:dyDescent="0.25">
      <c r="A199" s="66" t="s">
        <v>323</v>
      </c>
      <c r="B199" s="83" t="s">
        <v>324</v>
      </c>
      <c r="C199" s="179">
        <v>0</v>
      </c>
      <c r="E199" s="94"/>
      <c r="F199" s="193">
        <f t="shared" si="29"/>
        <v>0</v>
      </c>
      <c r="G199" s="94"/>
      <c r="H199" s="64"/>
      <c r="L199" s="64"/>
      <c r="M199" s="64"/>
      <c r="N199" s="96"/>
    </row>
    <row r="200" spans="1:14" x14ac:dyDescent="0.25">
      <c r="A200" s="66" t="s">
        <v>325</v>
      </c>
      <c r="B200" s="83" t="s">
        <v>12</v>
      </c>
      <c r="C200" s="179">
        <v>0</v>
      </c>
      <c r="E200" s="94"/>
      <c r="F200" s="193">
        <f t="shared" si="29"/>
        <v>0</v>
      </c>
      <c r="G200" s="94"/>
      <c r="H200" s="64"/>
      <c r="L200" s="64"/>
      <c r="M200" s="64"/>
      <c r="N200" s="96"/>
    </row>
    <row r="201" spans="1:14" x14ac:dyDescent="0.25">
      <c r="A201" s="66" t="s">
        <v>326</v>
      </c>
      <c r="B201" s="83" t="s">
        <v>327</v>
      </c>
      <c r="C201" s="179">
        <v>0</v>
      </c>
      <c r="E201" s="94"/>
      <c r="F201" s="193">
        <f t="shared" si="29"/>
        <v>0</v>
      </c>
      <c r="G201" s="94"/>
      <c r="H201" s="64"/>
      <c r="L201" s="64"/>
      <c r="M201" s="64"/>
      <c r="N201" s="96"/>
    </row>
    <row r="202" spans="1:14" x14ac:dyDescent="0.25">
      <c r="A202" s="66" t="s">
        <v>328</v>
      </c>
      <c r="B202" s="83" t="s">
        <v>329</v>
      </c>
      <c r="C202" s="179">
        <v>0</v>
      </c>
      <c r="E202" s="94"/>
      <c r="F202" s="193">
        <f t="shared" si="29"/>
        <v>0</v>
      </c>
      <c r="G202" s="94"/>
      <c r="H202" s="64"/>
      <c r="L202" s="64"/>
      <c r="M202" s="64"/>
      <c r="N202" s="96"/>
    </row>
    <row r="203" spans="1:14" x14ac:dyDescent="0.25">
      <c r="A203" s="66" t="s">
        <v>330</v>
      </c>
      <c r="B203" s="83" t="s">
        <v>331</v>
      </c>
      <c r="C203" s="179">
        <v>0</v>
      </c>
      <c r="E203" s="94"/>
      <c r="F203" s="193">
        <f t="shared" si="29"/>
        <v>0</v>
      </c>
      <c r="G203" s="94"/>
      <c r="H203" s="64"/>
      <c r="L203" s="64"/>
      <c r="M203" s="64"/>
      <c r="N203" s="96"/>
    </row>
    <row r="204" spans="1:14" x14ac:dyDescent="0.25">
      <c r="A204" s="66" t="s">
        <v>332</v>
      </c>
      <c r="B204" s="83" t="s">
        <v>333</v>
      </c>
      <c r="C204" s="179">
        <v>0</v>
      </c>
      <c r="E204" s="94"/>
      <c r="F204" s="193">
        <f t="shared" si="29"/>
        <v>0</v>
      </c>
      <c r="G204" s="94"/>
      <c r="H204" s="64"/>
      <c r="L204" s="64"/>
      <c r="M204" s="64"/>
      <c r="N204" s="96"/>
    </row>
    <row r="205" spans="1:14" x14ac:dyDescent="0.25">
      <c r="A205" s="66" t="s">
        <v>334</v>
      </c>
      <c r="B205" s="83" t="s">
        <v>335</v>
      </c>
      <c r="C205" s="179">
        <v>0</v>
      </c>
      <c r="E205" s="94"/>
      <c r="F205" s="193">
        <f t="shared" si="29"/>
        <v>0</v>
      </c>
      <c r="G205" s="94"/>
      <c r="H205" s="64"/>
      <c r="L205" s="64"/>
      <c r="M205" s="64"/>
      <c r="N205" s="96"/>
    </row>
    <row r="206" spans="1:14" x14ac:dyDescent="0.25">
      <c r="A206" s="66" t="s">
        <v>336</v>
      </c>
      <c r="B206" s="83" t="s">
        <v>146</v>
      </c>
      <c r="C206" s="179">
        <v>0</v>
      </c>
      <c r="E206" s="94"/>
      <c r="F206" s="193">
        <f t="shared" si="29"/>
        <v>0</v>
      </c>
      <c r="G206" s="94"/>
      <c r="H206" s="64"/>
      <c r="L206" s="64"/>
      <c r="M206" s="64"/>
      <c r="N206" s="96"/>
    </row>
    <row r="207" spans="1:14" x14ac:dyDescent="0.25">
      <c r="A207" s="66" t="s">
        <v>337</v>
      </c>
      <c r="B207" s="93" t="s">
        <v>338</v>
      </c>
      <c r="C207" s="179">
        <f>C193+C194+C195</f>
        <v>1026.713579</v>
      </c>
      <c r="E207" s="94"/>
      <c r="F207" s="193"/>
      <c r="G207" s="94"/>
      <c r="H207" s="64"/>
      <c r="L207" s="64"/>
      <c r="M207" s="64"/>
      <c r="N207" s="96"/>
    </row>
    <row r="208" spans="1:14" x14ac:dyDescent="0.25">
      <c r="A208" s="66" t="s">
        <v>339</v>
      </c>
      <c r="B208" s="100" t="s">
        <v>148</v>
      </c>
      <c r="C208" s="181">
        <f>SUM(C193:C206)</f>
        <v>1026.713579</v>
      </c>
      <c r="D208" s="83"/>
      <c r="E208" s="94"/>
      <c r="F208" s="194">
        <f>SUM(F193:F206)</f>
        <v>1</v>
      </c>
      <c r="G208" s="94"/>
      <c r="H208" s="64"/>
      <c r="L208" s="64"/>
      <c r="M208" s="64"/>
      <c r="N208" s="96"/>
    </row>
    <row r="209" spans="1:14" outlineLevel="1" x14ac:dyDescent="0.25">
      <c r="A209" s="66" t="s">
        <v>340</v>
      </c>
      <c r="B209" s="95" t="s">
        <v>150</v>
      </c>
      <c r="C209" s="179"/>
      <c r="E209" s="94"/>
      <c r="F209" s="193">
        <f>IF($C$208=0,"",IF(C209="[for completion]","",C209/$C$208))</f>
        <v>0</v>
      </c>
      <c r="G209" s="94"/>
      <c r="H209" s="64"/>
      <c r="L209" s="64"/>
      <c r="M209" s="64"/>
      <c r="N209" s="96"/>
    </row>
    <row r="210" spans="1:14" outlineLevel="1" x14ac:dyDescent="0.25">
      <c r="A210" s="66" t="s">
        <v>341</v>
      </c>
      <c r="B210" s="95" t="s">
        <v>150</v>
      </c>
      <c r="C210" s="179"/>
      <c r="E210" s="94"/>
      <c r="F210" s="193">
        <f t="shared" ref="F210:F215" si="30">IF($C$208=0,"",IF(C210="[for completion]","",C210/$C$208))</f>
        <v>0</v>
      </c>
      <c r="G210" s="94"/>
      <c r="H210" s="64"/>
      <c r="L210" s="64"/>
      <c r="M210" s="64"/>
      <c r="N210" s="96"/>
    </row>
    <row r="211" spans="1:14" outlineLevel="1" x14ac:dyDescent="0.25">
      <c r="A211" s="66" t="s">
        <v>342</v>
      </c>
      <c r="B211" s="95" t="s">
        <v>150</v>
      </c>
      <c r="C211" s="179"/>
      <c r="E211" s="94"/>
      <c r="F211" s="193">
        <f t="shared" si="30"/>
        <v>0</v>
      </c>
      <c r="G211" s="94"/>
      <c r="H211" s="64"/>
      <c r="L211" s="64"/>
      <c r="M211" s="64"/>
      <c r="N211" s="96"/>
    </row>
    <row r="212" spans="1:14" outlineLevel="1" x14ac:dyDescent="0.25">
      <c r="A212" s="66" t="s">
        <v>343</v>
      </c>
      <c r="B212" s="95" t="s">
        <v>150</v>
      </c>
      <c r="C212" s="179"/>
      <c r="E212" s="94"/>
      <c r="F212" s="193">
        <f t="shared" si="30"/>
        <v>0</v>
      </c>
      <c r="G212" s="94"/>
      <c r="H212" s="64"/>
      <c r="L212" s="64"/>
      <c r="M212" s="64"/>
      <c r="N212" s="96"/>
    </row>
    <row r="213" spans="1:14" outlineLevel="1" x14ac:dyDescent="0.25">
      <c r="A213" s="66" t="s">
        <v>344</v>
      </c>
      <c r="B213" s="95" t="s">
        <v>150</v>
      </c>
      <c r="C213" s="179"/>
      <c r="E213" s="94"/>
      <c r="F213" s="193">
        <f t="shared" si="30"/>
        <v>0</v>
      </c>
      <c r="G213" s="94"/>
      <c r="H213" s="64"/>
      <c r="L213" s="64"/>
      <c r="M213" s="64"/>
      <c r="N213" s="96"/>
    </row>
    <row r="214" spans="1:14" outlineLevel="1" x14ac:dyDescent="0.25">
      <c r="A214" s="66" t="s">
        <v>345</v>
      </c>
      <c r="B214" s="95" t="s">
        <v>150</v>
      </c>
      <c r="C214" s="179"/>
      <c r="E214" s="94"/>
      <c r="F214" s="193">
        <f t="shared" si="30"/>
        <v>0</v>
      </c>
      <c r="G214" s="94"/>
      <c r="H214" s="64"/>
      <c r="L214" s="64"/>
      <c r="M214" s="64"/>
      <c r="N214" s="96"/>
    </row>
    <row r="215" spans="1:14" outlineLevel="1" x14ac:dyDescent="0.25">
      <c r="A215" s="66" t="s">
        <v>346</v>
      </c>
      <c r="B215" s="95" t="s">
        <v>150</v>
      </c>
      <c r="C215" s="179"/>
      <c r="E215" s="94"/>
      <c r="F215" s="193">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v>0</v>
      </c>
      <c r="E217" s="104"/>
      <c r="F217" s="193">
        <f>IF($C$38=0,"",IF(C217="[for completion]","",IF(C217="","",C217/$C$38)))</f>
        <v>0</v>
      </c>
      <c r="G217" s="193">
        <f>IF($C$39=0,"",IF(C217="[for completion]","",IF(C217="","",C217/$C$39)))</f>
        <v>0</v>
      </c>
      <c r="H217" s="64"/>
      <c r="L217" s="64"/>
      <c r="M217" s="64"/>
      <c r="N217" s="96"/>
    </row>
    <row r="218" spans="1:14" x14ac:dyDescent="0.25">
      <c r="A218" s="66" t="s">
        <v>350</v>
      </c>
      <c r="B218" s="62" t="s">
        <v>351</v>
      </c>
      <c r="C218" s="179">
        <v>1026.7135780000001</v>
      </c>
      <c r="E218" s="104"/>
      <c r="F218" s="193">
        <f t="shared" ref="F218:F219" si="31">IF($C$38=0,"",IF(C218="[for completion]","",IF(C218="","",C218/$C$38)))</f>
        <v>6.3287087139319548E-2</v>
      </c>
      <c r="G218" s="193">
        <f t="shared" ref="G218:G219" si="32">IF($C$39=0,"",IF(C218="[for completion]","",IF(C218="","",C218/$C$39)))</f>
        <v>9.1939790047983139E-2</v>
      </c>
      <c r="H218" s="64"/>
      <c r="L218" s="64"/>
      <c r="M218" s="64"/>
      <c r="N218" s="96"/>
    </row>
    <row r="219" spans="1:14" x14ac:dyDescent="0.25">
      <c r="A219" s="66" t="s">
        <v>352</v>
      </c>
      <c r="B219" s="62" t="s">
        <v>146</v>
      </c>
      <c r="C219" s="179">
        <v>0</v>
      </c>
      <c r="E219" s="104"/>
      <c r="F219" s="193">
        <f t="shared" si="31"/>
        <v>0</v>
      </c>
      <c r="G219" s="193">
        <f t="shared" si="32"/>
        <v>0</v>
      </c>
      <c r="H219" s="64"/>
      <c r="L219" s="64"/>
      <c r="M219" s="64"/>
      <c r="N219" s="96"/>
    </row>
    <row r="220" spans="1:14" x14ac:dyDescent="0.25">
      <c r="A220" s="66" t="s">
        <v>353</v>
      </c>
      <c r="B220" s="100" t="s">
        <v>148</v>
      </c>
      <c r="C220" s="179">
        <f>SUM(C217:C219)</f>
        <v>1026.7135780000001</v>
      </c>
      <c r="E220" s="104"/>
      <c r="F220" s="173">
        <f>SUM(F217:F219)</f>
        <v>6.3287087139319548E-2</v>
      </c>
      <c r="G220" s="173">
        <f>SUM(G217:G219)</f>
        <v>9.1939790047983139E-2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262" t="s">
        <v>3325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9" t="s">
        <v>83</v>
      </c>
      <c r="E231" s="83"/>
      <c r="H231" s="64"/>
      <c r="L231" s="64"/>
      <c r="M231" s="64"/>
    </row>
    <row r="232" spans="1:14" x14ac:dyDescent="0.25">
      <c r="A232" s="66" t="s">
        <v>365</v>
      </c>
      <c r="B232" s="107" t="s">
        <v>366</v>
      </c>
      <c r="C232" s="179" t="s">
        <v>83</v>
      </c>
      <c r="E232" s="83"/>
      <c r="H232" s="64"/>
      <c r="L232" s="64"/>
      <c r="M232" s="64"/>
    </row>
    <row r="233" spans="1:14" x14ac:dyDescent="0.25">
      <c r="A233" s="66" t="s">
        <v>367</v>
      </c>
      <c r="B233" s="107" t="s">
        <v>368</v>
      </c>
      <c r="C233" s="179" t="s">
        <v>83</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66" t="s">
        <v>3256</v>
      </c>
      <c r="D240" s="256"/>
      <c r="E240"/>
      <c r="F240"/>
      <c r="G240"/>
      <c r="H240" s="64"/>
      <c r="K240" s="108"/>
      <c r="L240" s="108"/>
      <c r="M240" s="108"/>
      <c r="N240" s="108"/>
    </row>
    <row r="241" spans="1:14" ht="30" outlineLevel="1" x14ac:dyDescent="0.25">
      <c r="A241" s="66" t="s">
        <v>1484</v>
      </c>
      <c r="B241" s="66" t="s">
        <v>2440</v>
      </c>
      <c r="C241" s="273" t="s">
        <v>3326</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477" t="s">
        <v>3327</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50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43"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261" sqref="C261"/>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3257</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v>6484.1245254599999</v>
      </c>
      <c r="F12" s="201">
        <f>IF($C$15=0,"",IF(C12="[for completion]","",C12/$C$15))</f>
        <v>0.42668820851413064</v>
      </c>
    </row>
    <row r="13" spans="1:7" x14ac:dyDescent="0.25">
      <c r="A13" s="137" t="s">
        <v>486</v>
      </c>
      <c r="B13" s="137" t="s">
        <v>487</v>
      </c>
      <c r="C13" s="242">
        <v>8712.2750845499995</v>
      </c>
      <c r="F13" s="201">
        <f>IF($C$15=0,"",IF(C13="[for completion]","",C13/$C$15))</f>
        <v>0.57331179148586942</v>
      </c>
    </row>
    <row r="14" spans="1:7" x14ac:dyDescent="0.25">
      <c r="A14" s="137" t="s">
        <v>488</v>
      </c>
      <c r="B14" s="137" t="s">
        <v>146</v>
      </c>
      <c r="C14" s="202">
        <v>0</v>
      </c>
      <c r="F14" s="201">
        <f>IF($C$15=0,"",IF(C14="[for completion]","",C14/$C$15))</f>
        <v>0</v>
      </c>
    </row>
    <row r="15" spans="1:7" x14ac:dyDescent="0.25">
      <c r="A15" s="137" t="s">
        <v>489</v>
      </c>
      <c r="B15" s="152" t="s">
        <v>148</v>
      </c>
      <c r="C15" s="202">
        <f>SUM(C12:C14)</f>
        <v>15196.399610009999</v>
      </c>
      <c r="F15" s="171">
        <f>SUM(F12:F14)</f>
        <v>1</v>
      </c>
    </row>
    <row r="16" spans="1:7" outlineLevel="1" x14ac:dyDescent="0.25">
      <c r="A16" s="137" t="s">
        <v>490</v>
      </c>
      <c r="B16" s="154" t="s">
        <v>491</v>
      </c>
      <c r="C16" s="202">
        <v>3717.62347</v>
      </c>
      <c r="F16" s="201">
        <f t="shared" ref="F16:F26" si="0">IF($C$15=0,"",IF(C16="[for completion]","",C16/$C$15))</f>
        <v>0.24463843840689536</v>
      </c>
    </row>
    <row r="17" spans="1:7" outlineLevel="1" x14ac:dyDescent="0.25">
      <c r="A17" s="137" t="s">
        <v>492</v>
      </c>
      <c r="B17" s="154" t="s">
        <v>1264</v>
      </c>
      <c r="C17" s="202"/>
      <c r="F17" s="201">
        <f t="shared" si="0"/>
        <v>0</v>
      </c>
    </row>
    <row r="18" spans="1:7" outlineLevel="1" x14ac:dyDescent="0.25">
      <c r="A18" s="137" t="s">
        <v>493</v>
      </c>
      <c r="B18" s="154" t="s">
        <v>150</v>
      </c>
      <c r="C18" s="202"/>
      <c r="F18" s="201">
        <f t="shared" si="0"/>
        <v>0</v>
      </c>
    </row>
    <row r="19" spans="1:7" outlineLevel="1" x14ac:dyDescent="0.25">
      <c r="A19" s="137" t="s">
        <v>494</v>
      </c>
      <c r="B19" s="154" t="s">
        <v>150</v>
      </c>
      <c r="C19" s="202"/>
      <c r="F19" s="201">
        <f t="shared" si="0"/>
        <v>0</v>
      </c>
    </row>
    <row r="20" spans="1:7" outlineLevel="1" x14ac:dyDescent="0.25">
      <c r="A20" s="137" t="s">
        <v>495</v>
      </c>
      <c r="B20" s="154" t="s">
        <v>150</v>
      </c>
      <c r="C20" s="202"/>
      <c r="F20" s="201">
        <f t="shared" si="0"/>
        <v>0</v>
      </c>
    </row>
    <row r="21" spans="1:7" outlineLevel="1" x14ac:dyDescent="0.25">
      <c r="A21" s="137" t="s">
        <v>496</v>
      </c>
      <c r="B21" s="154" t="s">
        <v>150</v>
      </c>
      <c r="C21" s="202"/>
      <c r="F21" s="201">
        <f t="shared" si="0"/>
        <v>0</v>
      </c>
    </row>
    <row r="22" spans="1:7" outlineLevel="1" x14ac:dyDescent="0.25">
      <c r="A22" s="137" t="s">
        <v>497</v>
      </c>
      <c r="B22" s="154" t="s">
        <v>150</v>
      </c>
      <c r="C22" s="202"/>
      <c r="F22" s="201">
        <f t="shared" si="0"/>
        <v>0</v>
      </c>
    </row>
    <row r="23" spans="1:7" outlineLevel="1" x14ac:dyDescent="0.25">
      <c r="A23" s="137" t="s">
        <v>498</v>
      </c>
      <c r="B23" s="154" t="s">
        <v>150</v>
      </c>
      <c r="C23" s="202"/>
      <c r="F23" s="201">
        <f t="shared" si="0"/>
        <v>0</v>
      </c>
    </row>
    <row r="24" spans="1:7" outlineLevel="1" x14ac:dyDescent="0.25">
      <c r="A24" s="137" t="s">
        <v>499</v>
      </c>
      <c r="B24" s="154" t="s">
        <v>150</v>
      </c>
      <c r="C24" s="202"/>
      <c r="F24" s="201">
        <f t="shared" si="0"/>
        <v>0</v>
      </c>
    </row>
    <row r="25" spans="1:7" outlineLevel="1" x14ac:dyDescent="0.25">
      <c r="A25" s="137" t="s">
        <v>500</v>
      </c>
      <c r="B25" s="154" t="s">
        <v>150</v>
      </c>
      <c r="C25" s="202"/>
      <c r="F25" s="201">
        <f t="shared" si="0"/>
        <v>0</v>
      </c>
    </row>
    <row r="26" spans="1:7" outlineLevel="1" x14ac:dyDescent="0.25">
      <c r="A26" s="137" t="s">
        <v>501</v>
      </c>
      <c r="B26" s="154" t="s">
        <v>150</v>
      </c>
      <c r="C26" s="203"/>
      <c r="D26" s="133"/>
      <c r="E26" s="133"/>
      <c r="F26" s="201">
        <f t="shared" si="0"/>
        <v>0</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v>37177</v>
      </c>
      <c r="D28" s="137">
        <v>2160</v>
      </c>
      <c r="F28" s="137">
        <v>39337</v>
      </c>
    </row>
    <row r="29" spans="1:7" outlineLevel="1" x14ac:dyDescent="0.25">
      <c r="A29" s="137" t="s">
        <v>508</v>
      </c>
      <c r="B29" s="156" t="s">
        <v>509</v>
      </c>
      <c r="C29" s="137">
        <v>28321</v>
      </c>
      <c r="D29" s="137">
        <v>1386</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v>0.15093647290576881</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0.97207633522827941</v>
      </c>
      <c r="D44" s="170">
        <f>SUM(D45:D71)</f>
        <v>0.73730961033102049</v>
      </c>
      <c r="E44" s="171"/>
      <c r="F44" s="170">
        <f>SUM(F45:F71)</f>
        <v>0.83748340772360419</v>
      </c>
      <c r="G44" s="137"/>
    </row>
    <row r="45" spans="1:7" x14ac:dyDescent="0.25">
      <c r="A45" s="137" t="s">
        <v>528</v>
      </c>
      <c r="B45" s="137" t="s">
        <v>529</v>
      </c>
      <c r="C45" s="171">
        <v>0</v>
      </c>
      <c r="D45" s="171">
        <v>0</v>
      </c>
      <c r="E45" s="171"/>
      <c r="F45" s="171">
        <v>0</v>
      </c>
      <c r="G45" s="137"/>
    </row>
    <row r="46" spans="1:7" x14ac:dyDescent="0.25">
      <c r="A46" s="137" t="s">
        <v>530</v>
      </c>
      <c r="B46" s="137" t="s">
        <v>531</v>
      </c>
      <c r="C46" s="171">
        <v>0</v>
      </c>
      <c r="D46" s="171">
        <v>2.276187810765586E-3</v>
      </c>
      <c r="E46" s="171"/>
      <c r="F46" s="171">
        <v>1.304949758682665E-3</v>
      </c>
      <c r="G46" s="137"/>
    </row>
    <row r="47" spans="1:7" x14ac:dyDescent="0.25">
      <c r="A47" s="137" t="s">
        <v>532</v>
      </c>
      <c r="B47" s="137" t="s">
        <v>533</v>
      </c>
      <c r="C47" s="171">
        <v>0</v>
      </c>
      <c r="D47" s="171">
        <v>0</v>
      </c>
      <c r="E47" s="171"/>
      <c r="F47" s="171">
        <v>0</v>
      </c>
      <c r="G47" s="137"/>
    </row>
    <row r="48" spans="1:7" x14ac:dyDescent="0.25">
      <c r="A48" s="137" t="s">
        <v>534</v>
      </c>
      <c r="B48" s="137" t="s">
        <v>535</v>
      </c>
      <c r="C48" s="171">
        <v>0</v>
      </c>
      <c r="D48" s="171">
        <v>0</v>
      </c>
      <c r="E48" s="171"/>
      <c r="F48" s="171">
        <v>0</v>
      </c>
      <c r="G48" s="137"/>
    </row>
    <row r="49" spans="1:7" x14ac:dyDescent="0.25">
      <c r="A49" s="137" t="s">
        <v>536</v>
      </c>
      <c r="B49" s="137" t="s">
        <v>537</v>
      </c>
      <c r="C49" s="171">
        <v>0</v>
      </c>
      <c r="D49" s="171">
        <v>0</v>
      </c>
      <c r="E49" s="171"/>
      <c r="F49" s="171">
        <v>0</v>
      </c>
      <c r="G49" s="137"/>
    </row>
    <row r="50" spans="1:7" x14ac:dyDescent="0.25">
      <c r="A50" s="137" t="s">
        <v>538</v>
      </c>
      <c r="B50" s="137" t="s">
        <v>2472</v>
      </c>
      <c r="C50" s="171">
        <v>0</v>
      </c>
      <c r="D50" s="171">
        <v>0</v>
      </c>
      <c r="E50" s="171"/>
      <c r="F50" s="171">
        <v>0</v>
      </c>
      <c r="G50" s="137"/>
    </row>
    <row r="51" spans="1:7" x14ac:dyDescent="0.25">
      <c r="A51" s="137" t="s">
        <v>539</v>
      </c>
      <c r="B51" s="137" t="s">
        <v>540</v>
      </c>
      <c r="C51" s="171">
        <v>0</v>
      </c>
      <c r="D51" s="171">
        <v>0</v>
      </c>
      <c r="E51" s="171"/>
      <c r="F51" s="171">
        <v>0</v>
      </c>
      <c r="G51" s="137"/>
    </row>
    <row r="52" spans="1:7" x14ac:dyDescent="0.25">
      <c r="A52" s="137" t="s">
        <v>541</v>
      </c>
      <c r="B52" s="137" t="s">
        <v>542</v>
      </c>
      <c r="C52" s="171">
        <v>0</v>
      </c>
      <c r="D52" s="171">
        <v>0</v>
      </c>
      <c r="E52" s="171"/>
      <c r="F52" s="171">
        <v>0</v>
      </c>
      <c r="G52" s="137"/>
    </row>
    <row r="53" spans="1:7" x14ac:dyDescent="0.25">
      <c r="A53" s="137" t="s">
        <v>543</v>
      </c>
      <c r="B53" s="137" t="s">
        <v>544</v>
      </c>
      <c r="C53" s="171">
        <v>0</v>
      </c>
      <c r="D53" s="171">
        <v>0</v>
      </c>
      <c r="E53" s="171"/>
      <c r="F53" s="171">
        <v>0</v>
      </c>
      <c r="G53" s="137"/>
    </row>
    <row r="54" spans="1:7" x14ac:dyDescent="0.25">
      <c r="A54" s="137" t="s">
        <v>545</v>
      </c>
      <c r="B54" s="137" t="s">
        <v>546</v>
      </c>
      <c r="C54" s="171">
        <v>0</v>
      </c>
      <c r="D54" s="171">
        <v>1.423416958527627E-2</v>
      </c>
      <c r="E54" s="171"/>
      <c r="F54" s="171">
        <v>8.1605200052041506E-3</v>
      </c>
      <c r="G54" s="137"/>
    </row>
    <row r="55" spans="1:7" x14ac:dyDescent="0.25">
      <c r="A55" s="137" t="s">
        <v>547</v>
      </c>
      <c r="B55" s="137" t="s">
        <v>548</v>
      </c>
      <c r="C55" s="171">
        <v>0.97207633522827941</v>
      </c>
      <c r="D55" s="171">
        <v>0.68623112652571683</v>
      </c>
      <c r="E55" s="171"/>
      <c r="F55" s="171">
        <v>0.8081998596787755</v>
      </c>
      <c r="G55" s="137"/>
    </row>
    <row r="56" spans="1:7" x14ac:dyDescent="0.25">
      <c r="A56" s="137" t="s">
        <v>549</v>
      </c>
      <c r="B56" s="137" t="s">
        <v>550</v>
      </c>
      <c r="C56" s="171">
        <v>0</v>
      </c>
      <c r="D56" s="171">
        <v>0</v>
      </c>
      <c r="E56" s="171"/>
      <c r="F56" s="171">
        <v>0</v>
      </c>
      <c r="G56" s="137"/>
    </row>
    <row r="57" spans="1:7" x14ac:dyDescent="0.25">
      <c r="A57" s="137" t="s">
        <v>551</v>
      </c>
      <c r="B57" s="137" t="s">
        <v>552</v>
      </c>
      <c r="C57" s="171">
        <v>0</v>
      </c>
      <c r="D57" s="171">
        <v>3.4568126409261782E-2</v>
      </c>
      <c r="E57" s="171"/>
      <c r="F57" s="171">
        <v>1.9818078280941849E-2</v>
      </c>
      <c r="G57" s="137"/>
    </row>
    <row r="58" spans="1:7" x14ac:dyDescent="0.25">
      <c r="A58" s="137" t="s">
        <v>553</v>
      </c>
      <c r="B58" s="137" t="s">
        <v>554</v>
      </c>
      <c r="C58" s="171">
        <v>0</v>
      </c>
      <c r="D58" s="171">
        <v>0</v>
      </c>
      <c r="E58" s="171"/>
      <c r="F58" s="171">
        <v>0</v>
      </c>
      <c r="G58" s="137"/>
    </row>
    <row r="59" spans="1:7" x14ac:dyDescent="0.25">
      <c r="A59" s="137" t="s">
        <v>555</v>
      </c>
      <c r="B59" s="137" t="s">
        <v>556</v>
      </c>
      <c r="C59" s="171">
        <v>0</v>
      </c>
      <c r="D59" s="171">
        <v>0</v>
      </c>
      <c r="E59" s="171"/>
      <c r="F59" s="171">
        <v>0</v>
      </c>
      <c r="G59" s="137"/>
    </row>
    <row r="60" spans="1:7" x14ac:dyDescent="0.25">
      <c r="A60" s="137" t="s">
        <v>557</v>
      </c>
      <c r="B60" s="137" t="s">
        <v>3</v>
      </c>
      <c r="C60" s="171">
        <v>0</v>
      </c>
      <c r="D60" s="171">
        <v>0</v>
      </c>
      <c r="E60" s="171"/>
      <c r="F60" s="171">
        <v>0</v>
      </c>
      <c r="G60" s="137"/>
    </row>
    <row r="61" spans="1:7" x14ac:dyDescent="0.25">
      <c r="A61" s="137" t="s">
        <v>558</v>
      </c>
      <c r="B61" s="137" t="s">
        <v>559</v>
      </c>
      <c r="C61" s="171">
        <v>0</v>
      </c>
      <c r="D61" s="171">
        <v>0</v>
      </c>
      <c r="E61" s="171"/>
      <c r="F61" s="171">
        <v>0</v>
      </c>
      <c r="G61" s="137"/>
    </row>
    <row r="62" spans="1:7" x14ac:dyDescent="0.25">
      <c r="A62" s="137" t="s">
        <v>560</v>
      </c>
      <c r="B62" s="137" t="s">
        <v>561</v>
      </c>
      <c r="C62" s="171">
        <v>0</v>
      </c>
      <c r="D62" s="171">
        <v>0</v>
      </c>
      <c r="E62" s="171"/>
      <c r="F62" s="171">
        <v>0</v>
      </c>
      <c r="G62" s="137"/>
    </row>
    <row r="63" spans="1:7" x14ac:dyDescent="0.25">
      <c r="A63" s="137" t="s">
        <v>562</v>
      </c>
      <c r="B63" s="137" t="s">
        <v>563</v>
      </c>
      <c r="C63" s="171">
        <v>0</v>
      </c>
      <c r="D63" s="171">
        <v>0</v>
      </c>
      <c r="E63" s="171"/>
      <c r="F63" s="171">
        <v>0</v>
      </c>
      <c r="G63" s="137"/>
    </row>
    <row r="64" spans="1:7" x14ac:dyDescent="0.25">
      <c r="A64" s="137" t="s">
        <v>564</v>
      </c>
      <c r="B64" s="137" t="s">
        <v>565</v>
      </c>
      <c r="C64" s="171">
        <v>0</v>
      </c>
      <c r="D64" s="171">
        <v>0</v>
      </c>
      <c r="E64" s="171"/>
      <c r="F64" s="171">
        <v>0</v>
      </c>
      <c r="G64" s="137"/>
    </row>
    <row r="65" spans="1:7" x14ac:dyDescent="0.25">
      <c r="A65" s="137" t="s">
        <v>566</v>
      </c>
      <c r="B65" s="137" t="s">
        <v>567</v>
      </c>
      <c r="C65" s="171">
        <v>0</v>
      </c>
      <c r="D65" s="171">
        <v>0</v>
      </c>
      <c r="E65" s="171"/>
      <c r="F65" s="171">
        <v>0</v>
      </c>
      <c r="G65" s="137"/>
    </row>
    <row r="66" spans="1:7" x14ac:dyDescent="0.25">
      <c r="A66" s="137" t="s">
        <v>568</v>
      </c>
      <c r="B66" s="137" t="s">
        <v>569</v>
      </c>
      <c r="C66" s="171">
        <v>0</v>
      </c>
      <c r="D66" s="171">
        <v>0</v>
      </c>
      <c r="E66" s="171"/>
      <c r="F66" s="171">
        <v>0</v>
      </c>
      <c r="G66" s="137"/>
    </row>
    <row r="67" spans="1:7" x14ac:dyDescent="0.25">
      <c r="A67" s="137" t="s">
        <v>570</v>
      </c>
      <c r="B67" s="137" t="s">
        <v>571</v>
      </c>
      <c r="C67" s="171">
        <v>0</v>
      </c>
      <c r="D67" s="171">
        <v>0</v>
      </c>
      <c r="E67" s="171"/>
      <c r="F67" s="171">
        <v>0</v>
      </c>
      <c r="G67" s="137"/>
    </row>
    <row r="68" spans="1:7" x14ac:dyDescent="0.25">
      <c r="A68" s="137" t="s">
        <v>572</v>
      </c>
      <c r="B68" s="137" t="s">
        <v>573</v>
      </c>
      <c r="C68" s="171">
        <v>0</v>
      </c>
      <c r="D68" s="171">
        <v>0</v>
      </c>
      <c r="E68" s="171"/>
      <c r="F68" s="171">
        <v>0</v>
      </c>
      <c r="G68" s="137"/>
    </row>
    <row r="69" spans="1:7" x14ac:dyDescent="0.25">
      <c r="A69" s="262" t="s">
        <v>574</v>
      </c>
      <c r="B69" s="137" t="s">
        <v>575</v>
      </c>
      <c r="C69" s="171">
        <v>0</v>
      </c>
      <c r="D69" s="171">
        <v>0</v>
      </c>
      <c r="E69" s="171"/>
      <c r="F69" s="171">
        <v>0</v>
      </c>
      <c r="G69" s="137"/>
    </row>
    <row r="70" spans="1:7" x14ac:dyDescent="0.25">
      <c r="A70" s="262" t="s">
        <v>576</v>
      </c>
      <c r="B70" s="137" t="s">
        <v>577</v>
      </c>
      <c r="C70" s="171">
        <v>0</v>
      </c>
      <c r="D70" s="171">
        <v>0</v>
      </c>
      <c r="E70" s="171"/>
      <c r="F70" s="171">
        <v>0</v>
      </c>
      <c r="G70" s="137"/>
    </row>
    <row r="71" spans="1:7" x14ac:dyDescent="0.25">
      <c r="A71" s="262" t="s">
        <v>578</v>
      </c>
      <c r="B71" s="137" t="s">
        <v>6</v>
      </c>
      <c r="C71" s="171">
        <v>0</v>
      </c>
      <c r="D71" s="171">
        <v>0</v>
      </c>
      <c r="E71" s="171"/>
      <c r="F71" s="171">
        <v>0</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v>0</v>
      </c>
      <c r="D73" s="171">
        <v>0</v>
      </c>
      <c r="E73" s="171"/>
      <c r="F73" s="171">
        <v>0</v>
      </c>
      <c r="G73" s="137"/>
    </row>
    <row r="74" spans="1:7" x14ac:dyDescent="0.25">
      <c r="A74" s="262" t="s">
        <v>582</v>
      </c>
      <c r="B74" s="137" t="s">
        <v>585</v>
      </c>
      <c r="C74" s="171">
        <v>0</v>
      </c>
      <c r="D74" s="171">
        <v>0</v>
      </c>
      <c r="E74" s="171"/>
      <c r="F74" s="171">
        <v>0</v>
      </c>
      <c r="G74" s="137"/>
    </row>
    <row r="75" spans="1:7" x14ac:dyDescent="0.25">
      <c r="A75" s="262" t="s">
        <v>584</v>
      </c>
      <c r="B75" s="137" t="s">
        <v>2</v>
      </c>
      <c r="C75" s="171">
        <v>0</v>
      </c>
      <c r="D75" s="171">
        <v>0</v>
      </c>
      <c r="E75" s="171"/>
      <c r="F75" s="171">
        <v>0</v>
      </c>
      <c r="G75" s="137"/>
    </row>
    <row r="76" spans="1:7" x14ac:dyDescent="0.25">
      <c r="A76" s="262" t="s">
        <v>1434</v>
      </c>
      <c r="B76" s="157" t="s">
        <v>146</v>
      </c>
      <c r="C76" s="170">
        <f>SUM(C77:C87)</f>
        <v>2.7923664771720601E-2</v>
      </c>
      <c r="D76" s="170">
        <f>SUM(D77:D87)</f>
        <v>0.26269038966897962</v>
      </c>
      <c r="E76" s="171"/>
      <c r="F76" s="170">
        <f>SUM(F77:F87)</f>
        <v>0.16251659227639575</v>
      </c>
      <c r="G76" s="137"/>
    </row>
    <row r="77" spans="1:7" x14ac:dyDescent="0.25">
      <c r="A77" s="262" t="s">
        <v>586</v>
      </c>
      <c r="B77" s="158" t="s">
        <v>320</v>
      </c>
      <c r="C77" s="171">
        <v>0</v>
      </c>
      <c r="D77" s="171">
        <v>0</v>
      </c>
      <c r="E77" s="171"/>
      <c r="F77" s="171">
        <v>0</v>
      </c>
      <c r="G77" s="137"/>
    </row>
    <row r="78" spans="1:7" s="261" customFormat="1" x14ac:dyDescent="0.25">
      <c r="A78" s="262" t="s">
        <v>587</v>
      </c>
      <c r="B78" s="262" t="s">
        <v>580</v>
      </c>
      <c r="C78" s="263">
        <v>0</v>
      </c>
      <c r="D78" s="263">
        <v>0.1165950285048851</v>
      </c>
      <c r="E78" s="263"/>
      <c r="F78" s="263">
        <v>6.6844507993333399E-2</v>
      </c>
      <c r="G78" s="262"/>
    </row>
    <row r="79" spans="1:7" x14ac:dyDescent="0.25">
      <c r="A79" s="262" t="s">
        <v>588</v>
      </c>
      <c r="B79" s="158" t="s">
        <v>322</v>
      </c>
      <c r="C79" s="171" t="s">
        <v>83</v>
      </c>
      <c r="D79" s="171" t="s">
        <v>83</v>
      </c>
      <c r="E79" s="171"/>
      <c r="F79" s="171" t="s">
        <v>83</v>
      </c>
      <c r="G79" s="137"/>
    </row>
    <row r="80" spans="1:7" x14ac:dyDescent="0.25">
      <c r="A80" s="137" t="s">
        <v>589</v>
      </c>
      <c r="B80" s="158" t="s">
        <v>324</v>
      </c>
      <c r="C80" s="171" t="s">
        <v>83</v>
      </c>
      <c r="D80" s="171" t="s">
        <v>83</v>
      </c>
      <c r="E80" s="171"/>
      <c r="F80" s="171" t="s">
        <v>83</v>
      </c>
      <c r="G80" s="137"/>
    </row>
    <row r="81" spans="1:7" x14ac:dyDescent="0.25">
      <c r="A81" s="137" t="s">
        <v>590</v>
      </c>
      <c r="B81" s="158" t="s">
        <v>12</v>
      </c>
      <c r="C81" s="171">
        <v>0</v>
      </c>
      <c r="D81" s="171">
        <v>1.7994517386924529E-2</v>
      </c>
      <c r="E81" s="171"/>
      <c r="F81" s="171">
        <v>1.0316346046058539E-2</v>
      </c>
      <c r="G81" s="137"/>
    </row>
    <row r="82" spans="1:7" x14ac:dyDescent="0.25">
      <c r="A82" s="137" t="s">
        <v>591</v>
      </c>
      <c r="B82" s="158" t="s">
        <v>327</v>
      </c>
      <c r="C82" s="171">
        <v>0</v>
      </c>
      <c r="D82" s="171">
        <v>0</v>
      </c>
      <c r="E82" s="171"/>
      <c r="F82" s="171">
        <v>0</v>
      </c>
      <c r="G82" s="137"/>
    </row>
    <row r="83" spans="1:7" x14ac:dyDescent="0.25">
      <c r="A83" s="137" t="s">
        <v>592</v>
      </c>
      <c r="B83" s="158" t="s">
        <v>329</v>
      </c>
      <c r="C83" s="171" t="s">
        <v>83</v>
      </c>
      <c r="D83" s="171" t="s">
        <v>83</v>
      </c>
      <c r="E83" s="171"/>
      <c r="F83" s="171" t="s">
        <v>83</v>
      </c>
      <c r="G83" s="137"/>
    </row>
    <row r="84" spans="1:7" x14ac:dyDescent="0.25">
      <c r="A84" s="137" t="s">
        <v>593</v>
      </c>
      <c r="B84" s="158" t="s">
        <v>331</v>
      </c>
      <c r="C84" s="171" t="s">
        <v>83</v>
      </c>
      <c r="D84" s="171" t="s">
        <v>83</v>
      </c>
      <c r="E84" s="171"/>
      <c r="F84" s="171" t="s">
        <v>83</v>
      </c>
      <c r="G84" s="137"/>
    </row>
    <row r="85" spans="1:7" x14ac:dyDescent="0.25">
      <c r="A85" s="137" t="s">
        <v>594</v>
      </c>
      <c r="B85" s="158" t="s">
        <v>333</v>
      </c>
      <c r="C85" s="171" t="s">
        <v>83</v>
      </c>
      <c r="D85" s="171" t="s">
        <v>83</v>
      </c>
      <c r="E85" s="171"/>
      <c r="F85" s="171" t="s">
        <v>83</v>
      </c>
      <c r="G85" s="137"/>
    </row>
    <row r="86" spans="1:7" x14ac:dyDescent="0.25">
      <c r="A86" s="137" t="s">
        <v>595</v>
      </c>
      <c r="B86" s="158" t="s">
        <v>335</v>
      </c>
      <c r="C86" s="171">
        <v>2.7923664771720601E-2</v>
      </c>
      <c r="D86" s="171">
        <v>0.12810084377716999</v>
      </c>
      <c r="E86" s="171"/>
      <c r="F86" s="171">
        <v>8.5355738237003834E-2</v>
      </c>
      <c r="G86" s="137"/>
    </row>
    <row r="87" spans="1:7" x14ac:dyDescent="0.25">
      <c r="A87" s="137" t="s">
        <v>596</v>
      </c>
      <c r="B87" s="158" t="s">
        <v>146</v>
      </c>
      <c r="C87" s="171">
        <v>0</v>
      </c>
      <c r="D87" s="171">
        <v>0</v>
      </c>
      <c r="E87" s="171"/>
      <c r="F87" s="171">
        <v>0</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3258</v>
      </c>
      <c r="C99" s="171">
        <v>0.20660000000000001</v>
      </c>
      <c r="D99" s="171">
        <v>0.1244</v>
      </c>
      <c r="E99" s="171"/>
      <c r="F99" s="171">
        <v>0.33110000000000001</v>
      </c>
      <c r="G99" s="137"/>
    </row>
    <row r="100" spans="1:7" x14ac:dyDescent="0.25">
      <c r="A100" s="137" t="s">
        <v>609</v>
      </c>
      <c r="B100" s="158" t="s">
        <v>3259</v>
      </c>
      <c r="C100" s="171">
        <v>3.5900000000000001E-2</v>
      </c>
      <c r="D100" s="171">
        <v>5.7099999999999998E-2</v>
      </c>
      <c r="E100" s="171"/>
      <c r="F100" s="171">
        <v>9.2999999999999999E-2</v>
      </c>
      <c r="G100" s="137"/>
    </row>
    <row r="101" spans="1:7" x14ac:dyDescent="0.25">
      <c r="A101" s="137" t="s">
        <v>610</v>
      </c>
      <c r="B101" s="158" t="s">
        <v>3260</v>
      </c>
      <c r="C101" s="171">
        <v>6.2799999999999995E-2</v>
      </c>
      <c r="D101" s="171">
        <v>6.0299999999999999E-2</v>
      </c>
      <c r="E101" s="171"/>
      <c r="F101" s="171">
        <v>0.1231</v>
      </c>
      <c r="G101" s="137"/>
    </row>
    <row r="102" spans="1:7" x14ac:dyDescent="0.25">
      <c r="A102" s="137" t="s">
        <v>611</v>
      </c>
      <c r="B102" s="158" t="s">
        <v>3261</v>
      </c>
      <c r="C102" s="171">
        <v>7.4999999999999997E-3</v>
      </c>
      <c r="D102" s="171">
        <v>6.4999999999999997E-3</v>
      </c>
      <c r="E102" s="171"/>
      <c r="F102" s="171">
        <v>1.3899999999999999E-2</v>
      </c>
      <c r="G102" s="137"/>
    </row>
    <row r="103" spans="1:7" x14ac:dyDescent="0.25">
      <c r="A103" s="137" t="s">
        <v>612</v>
      </c>
      <c r="B103" s="158" t="s">
        <v>3262</v>
      </c>
      <c r="C103" s="171">
        <v>5.9999999999999995E-4</v>
      </c>
      <c r="D103" s="171">
        <v>5.7999999999999996E-3</v>
      </c>
      <c r="E103" s="171"/>
      <c r="F103" s="171">
        <v>6.4000000000000003E-3</v>
      </c>
      <c r="G103" s="137"/>
    </row>
    <row r="104" spans="1:7" x14ac:dyDescent="0.25">
      <c r="A104" s="137" t="s">
        <v>613</v>
      </c>
      <c r="B104" s="158" t="s">
        <v>3263</v>
      </c>
      <c r="C104" s="171">
        <v>4.7999999999999996E-3</v>
      </c>
      <c r="D104" s="171">
        <v>2.7199999999999998E-2</v>
      </c>
      <c r="E104" s="171"/>
      <c r="F104" s="171">
        <v>3.1899999999999998E-2</v>
      </c>
      <c r="G104" s="137"/>
    </row>
    <row r="105" spans="1:7" x14ac:dyDescent="0.25">
      <c r="A105" s="137" t="s">
        <v>614</v>
      </c>
      <c r="B105" s="158" t="s">
        <v>3264</v>
      </c>
      <c r="C105" s="171">
        <v>2.47E-2</v>
      </c>
      <c r="D105" s="171">
        <v>8.2299999999999998E-2</v>
      </c>
      <c r="E105" s="171"/>
      <c r="F105" s="171">
        <v>0.107</v>
      </c>
      <c r="G105" s="137"/>
    </row>
    <row r="106" spans="1:7" x14ac:dyDescent="0.25">
      <c r="A106" s="137" t="s">
        <v>615</v>
      </c>
      <c r="B106" s="158" t="s">
        <v>3265</v>
      </c>
      <c r="C106" s="171">
        <v>1.43E-2</v>
      </c>
      <c r="D106" s="171">
        <v>1.29E-2</v>
      </c>
      <c r="E106" s="171"/>
      <c r="F106" s="171">
        <v>2.7199999999999998E-2</v>
      </c>
      <c r="G106" s="137"/>
    </row>
    <row r="107" spans="1:7" x14ac:dyDescent="0.25">
      <c r="A107" s="137" t="s">
        <v>616</v>
      </c>
      <c r="B107" s="158" t="s">
        <v>3266</v>
      </c>
      <c r="C107" s="171">
        <v>4.4999999999999997E-3</v>
      </c>
      <c r="D107" s="171">
        <v>2.5000000000000001E-3</v>
      </c>
      <c r="E107" s="171"/>
      <c r="F107" s="171">
        <v>7.0000000000000001E-3</v>
      </c>
      <c r="G107" s="137"/>
    </row>
    <row r="108" spans="1:7" x14ac:dyDescent="0.25">
      <c r="A108" s="137" t="s">
        <v>617</v>
      </c>
      <c r="B108" s="158" t="s">
        <v>3267</v>
      </c>
      <c r="C108" s="171">
        <v>6.9099999999999995E-2</v>
      </c>
      <c r="D108" s="171">
        <v>5.0999999999999997E-2</v>
      </c>
      <c r="E108" s="171"/>
      <c r="F108" s="171">
        <v>0.1201</v>
      </c>
      <c r="G108" s="137"/>
    </row>
    <row r="109" spans="1:7" x14ac:dyDescent="0.25">
      <c r="A109" s="137" t="s">
        <v>618</v>
      </c>
      <c r="B109" s="158" t="s">
        <v>3268</v>
      </c>
      <c r="C109" s="171">
        <v>7.1999999999999998E-3</v>
      </c>
      <c r="D109" s="171">
        <v>1.0999999999999999E-2</v>
      </c>
      <c r="E109" s="171"/>
      <c r="F109" s="171">
        <v>1.8200000000000001E-2</v>
      </c>
      <c r="G109" s="137"/>
    </row>
    <row r="110" spans="1:7" x14ac:dyDescent="0.25">
      <c r="A110" s="137" t="s">
        <v>619</v>
      </c>
      <c r="B110" s="158" t="s">
        <v>3269</v>
      </c>
      <c r="C110" s="171">
        <v>4.0000000000000002E-4</v>
      </c>
      <c r="D110" s="171">
        <v>3.2000000000000002E-3</v>
      </c>
      <c r="E110" s="171"/>
      <c r="F110" s="171">
        <v>3.5999999999999999E-3</v>
      </c>
      <c r="G110" s="137"/>
    </row>
    <row r="111" spans="1:7" x14ac:dyDescent="0.25">
      <c r="A111" s="137" t="s">
        <v>620</v>
      </c>
      <c r="B111" s="158" t="s">
        <v>3270</v>
      </c>
      <c r="C111" s="171">
        <v>4.4400000000000002E-2</v>
      </c>
      <c r="D111" s="171">
        <v>1.7000000000000001E-2</v>
      </c>
      <c r="E111" s="171"/>
      <c r="F111" s="171">
        <v>6.1400000000000003E-2</v>
      </c>
      <c r="G111" s="137"/>
    </row>
    <row r="112" spans="1:7" x14ac:dyDescent="0.25">
      <c r="A112" s="137" t="s">
        <v>621</v>
      </c>
      <c r="B112" s="158" t="s">
        <v>3271</v>
      </c>
      <c r="C112" s="171">
        <v>1.5100000000000001E-2</v>
      </c>
      <c r="D112" s="171">
        <v>1.2E-2</v>
      </c>
      <c r="E112" s="171"/>
      <c r="F112" s="171">
        <v>2.7099999999999999E-2</v>
      </c>
      <c r="G112" s="137"/>
    </row>
    <row r="113" spans="1:7" x14ac:dyDescent="0.25">
      <c r="A113" s="137" t="s">
        <v>622</v>
      </c>
      <c r="B113" s="158" t="s">
        <v>3272</v>
      </c>
      <c r="C113" s="171">
        <v>6.1000000000000004E-3</v>
      </c>
      <c r="D113" s="171">
        <v>8.8999999999999999E-3</v>
      </c>
      <c r="E113" s="171"/>
      <c r="F113" s="171">
        <v>1.4999999999999999E-2</v>
      </c>
      <c r="G113" s="137"/>
    </row>
    <row r="114" spans="1:7" x14ac:dyDescent="0.25">
      <c r="A114" s="137" t="s">
        <v>623</v>
      </c>
      <c r="B114" s="158" t="s">
        <v>3273</v>
      </c>
      <c r="C114" s="171">
        <v>9.1000000000000004E-3</v>
      </c>
      <c r="D114" s="171">
        <v>4.7000000000000002E-3</v>
      </c>
      <c r="E114" s="171"/>
      <c r="F114" s="171">
        <v>1.3899999999999999E-2</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v>0.38350000000000001</v>
      </c>
      <c r="D150" s="171">
        <v>0.37769999999999998</v>
      </c>
      <c r="E150" s="172"/>
      <c r="F150" s="171">
        <f>SUM(C150,D150)</f>
        <v>0.76119999999999999</v>
      </c>
    </row>
    <row r="151" spans="1:7" x14ac:dyDescent="0.25">
      <c r="A151" s="137" t="s">
        <v>642</v>
      </c>
      <c r="B151" s="137" t="s">
        <v>643</v>
      </c>
      <c r="C151" s="171">
        <v>3.6600000000000001E-2</v>
      </c>
      <c r="D151" s="171">
        <v>0.18229999999999999</v>
      </c>
      <c r="E151" s="172"/>
      <c r="F151" s="171">
        <f>SUM(C151,D151)</f>
        <v>0.21889999999999998</v>
      </c>
    </row>
    <row r="152" spans="1:7" x14ac:dyDescent="0.25">
      <c r="A152" s="137" t="s">
        <v>644</v>
      </c>
      <c r="B152" s="137" t="s">
        <v>146</v>
      </c>
      <c r="C152" s="171">
        <v>6.6E-3</v>
      </c>
      <c r="D152" s="171">
        <v>1.3299999999999999E-2</v>
      </c>
      <c r="E152" s="172"/>
      <c r="F152" s="171">
        <f>SUM(C152,D152)</f>
        <v>1.9900000000000001E-2</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v>8.9399999999999993E-2</v>
      </c>
      <c r="D160" s="171">
        <v>0.35599999999999998</v>
      </c>
      <c r="E160" s="172"/>
      <c r="F160" s="171">
        <f>SUM(C160,D160)</f>
        <v>0.44539999999999996</v>
      </c>
    </row>
    <row r="161" spans="1:7" x14ac:dyDescent="0.25">
      <c r="A161" s="137" t="s">
        <v>654</v>
      </c>
      <c r="B161" s="137" t="s">
        <v>655</v>
      </c>
      <c r="C161" s="171">
        <v>0.28520000000000001</v>
      </c>
      <c r="D161" s="171">
        <v>0.10780000000000001</v>
      </c>
      <c r="E161" s="172"/>
      <c r="F161" s="171">
        <f>SUM(C161,D161)</f>
        <v>0.39300000000000002</v>
      </c>
    </row>
    <row r="162" spans="1:7" x14ac:dyDescent="0.25">
      <c r="A162" s="137" t="s">
        <v>656</v>
      </c>
      <c r="B162" s="137" t="s">
        <v>146</v>
      </c>
      <c r="C162" s="171">
        <v>5.21E-2</v>
      </c>
      <c r="D162" s="171">
        <v>0.1095</v>
      </c>
      <c r="E162" s="172"/>
      <c r="F162" s="171">
        <f>SUM(C162,D162)</f>
        <v>0.16159999999999999</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v>8.6999999999999994E-3</v>
      </c>
      <c r="D170" s="171">
        <v>4.0500000000000001E-2</v>
      </c>
      <c r="E170" s="172"/>
      <c r="F170" s="171">
        <f>SUM(C170,D170)</f>
        <v>4.9200000000000001E-2</v>
      </c>
    </row>
    <row r="171" spans="1:7" x14ac:dyDescent="0.25">
      <c r="A171" s="137" t="s">
        <v>666</v>
      </c>
      <c r="B171" s="159" t="s">
        <v>667</v>
      </c>
      <c r="C171" s="171">
        <v>4.8399999999999999E-2</v>
      </c>
      <c r="D171" s="171">
        <v>4.0800000000000003E-2</v>
      </c>
      <c r="E171" s="172"/>
      <c r="F171" s="171">
        <f>SUM(C171,D171)</f>
        <v>8.9200000000000002E-2</v>
      </c>
    </row>
    <row r="172" spans="1:7" x14ac:dyDescent="0.25">
      <c r="A172" s="137" t="s">
        <v>668</v>
      </c>
      <c r="B172" s="159" t="s">
        <v>669</v>
      </c>
      <c r="C172" s="171">
        <v>6.8599999999999994E-2</v>
      </c>
      <c r="D172" s="171">
        <v>9.3100000000000002E-2</v>
      </c>
      <c r="E172" s="171"/>
      <c r="F172" s="171">
        <f>SUM(C172,D172)</f>
        <v>0.16170000000000001</v>
      </c>
    </row>
    <row r="173" spans="1:7" x14ac:dyDescent="0.25">
      <c r="A173" s="137" t="s">
        <v>670</v>
      </c>
      <c r="B173" s="159" t="s">
        <v>671</v>
      </c>
      <c r="C173" s="171">
        <v>7.4499999999999997E-2</v>
      </c>
      <c r="D173" s="171">
        <v>0.1598</v>
      </c>
      <c r="E173" s="171"/>
      <c r="F173" s="171">
        <f>SUM(C173,D173)</f>
        <v>0.23430000000000001</v>
      </c>
    </row>
    <row r="174" spans="1:7" x14ac:dyDescent="0.25">
      <c r="A174" s="137" t="s">
        <v>672</v>
      </c>
      <c r="B174" s="159" t="s">
        <v>673</v>
      </c>
      <c r="C174" s="171">
        <v>0.2266</v>
      </c>
      <c r="D174" s="171">
        <v>0.2392</v>
      </c>
      <c r="E174" s="171"/>
      <c r="F174" s="171">
        <f>SUM(C174,D174)</f>
        <v>0.46579999999999999</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v>0</v>
      </c>
      <c r="D180" s="171">
        <v>0</v>
      </c>
      <c r="E180" s="172"/>
      <c r="F180" s="171">
        <f>SUM(C180,D180)</f>
        <v>0</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f>C12/D187*1000</f>
        <v>174.41225826344245</v>
      </c>
      <c r="D187" s="137">
        <f>C28</f>
        <v>37177</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3274</v>
      </c>
      <c r="C190" s="202">
        <v>2669.7842139999998</v>
      </c>
      <c r="D190" s="205" t="s">
        <v>83</v>
      </c>
      <c r="E190" s="164"/>
      <c r="F190" s="201">
        <f>IF($C$214=0,"",IF(C190="[for completion]","",IF(C190="","",C190/$C$214)))</f>
        <v>0.41174166277879409</v>
      </c>
      <c r="G190" s="201" t="str">
        <f>IF($D$214=0,"",IF(D190="[for completion]","",IF(D190="","",D190/$D$214)))</f>
        <v/>
      </c>
    </row>
    <row r="191" spans="1:7" x14ac:dyDescent="0.25">
      <c r="A191" s="137" t="s">
        <v>693</v>
      </c>
      <c r="B191" s="158" t="s">
        <v>3275</v>
      </c>
      <c r="C191" s="202">
        <v>628.91722699999991</v>
      </c>
      <c r="D191" s="205" t="s">
        <v>83</v>
      </c>
      <c r="E191" s="164"/>
      <c r="F191" s="201">
        <f t="shared" ref="F191:F213" si="1">IF($C$214=0,"",IF(C191="[for completion]","",IF(C191="","",C191/$C$214)))</f>
        <v>9.6993391240123752E-2</v>
      </c>
      <c r="G191" s="201" t="str">
        <f t="shared" ref="G191:G213" si="2">IF($D$214=0,"",IF(D191="[for completion]","",IF(D191="","",D191/$D$214)))</f>
        <v/>
      </c>
    </row>
    <row r="192" spans="1:7" x14ac:dyDescent="0.25">
      <c r="A192" s="137" t="s">
        <v>694</v>
      </c>
      <c r="B192" s="158" t="s">
        <v>3276</v>
      </c>
      <c r="C192" s="202">
        <v>1063.0130340000001</v>
      </c>
      <c r="D192" s="205" t="s">
        <v>83</v>
      </c>
      <c r="E192" s="164"/>
      <c r="F192" s="201">
        <f t="shared" si="1"/>
        <v>0.1639408727789754</v>
      </c>
      <c r="G192" s="201" t="str">
        <f t="shared" si="2"/>
        <v/>
      </c>
    </row>
    <row r="193" spans="1:7" x14ac:dyDescent="0.25">
      <c r="A193" s="137" t="s">
        <v>695</v>
      </c>
      <c r="B193" s="158" t="s">
        <v>3277</v>
      </c>
      <c r="C193" s="202">
        <v>2122.4100509999998</v>
      </c>
      <c r="D193" s="205" t="s">
        <v>83</v>
      </c>
      <c r="E193" s="164"/>
      <c r="F193" s="201">
        <f t="shared" si="1"/>
        <v>0.32732407320210677</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6484.1245259999996</v>
      </c>
      <c r="D214" s="206">
        <f>SUM(D190:D213)</f>
        <v>0</v>
      </c>
      <c r="E214" s="153"/>
      <c r="F214" s="207">
        <f>SUM(F190:F213)</f>
        <v>1</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v>0.54120000000000001</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v>835.96244200000001</v>
      </c>
      <c r="D219" s="205" t="s">
        <v>83</v>
      </c>
      <c r="F219" s="201">
        <f t="shared" ref="F219:F233" si="3">IF($C$227=0,"",IF(C219="[for completion]","",C219/$C$227))</f>
        <v>0.12892448913464929</v>
      </c>
      <c r="G219" s="201" t="str">
        <f t="shared" ref="G219:G233" si="4">IF($D$227=0,"",IF(D219="[for completion]","",D219/$D$227))</f>
        <v/>
      </c>
    </row>
    <row r="220" spans="1:7" x14ac:dyDescent="0.25">
      <c r="A220" s="137" t="s">
        <v>723</v>
      </c>
      <c r="B220" s="137" t="s">
        <v>724</v>
      </c>
      <c r="C220" s="202">
        <v>488.51992799999999</v>
      </c>
      <c r="D220" s="205" t="s">
        <v>83</v>
      </c>
      <c r="F220" s="201">
        <f t="shared" si="3"/>
        <v>7.5340923210394234E-2</v>
      </c>
      <c r="G220" s="201" t="str">
        <f t="shared" si="4"/>
        <v/>
      </c>
    </row>
    <row r="221" spans="1:7" x14ac:dyDescent="0.25">
      <c r="A221" s="137" t="s">
        <v>725</v>
      </c>
      <c r="B221" s="137" t="s">
        <v>726</v>
      </c>
      <c r="C221" s="202">
        <v>5159.6421560000008</v>
      </c>
      <c r="D221" s="205" t="s">
        <v>83</v>
      </c>
      <c r="F221" s="201">
        <f t="shared" si="3"/>
        <v>0.79573458765495653</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6484.1245260000005</v>
      </c>
      <c r="D227" s="205">
        <f>SUM(D219:D226)</f>
        <v>0</v>
      </c>
      <c r="F227" s="171">
        <f>SUM(F219:F226)</f>
        <v>1</v>
      </c>
      <c r="G227" s="171">
        <f>SUM(G219:G226)</f>
        <v>0</v>
      </c>
    </row>
    <row r="228" spans="1:7" outlineLevel="1" x14ac:dyDescent="0.25">
      <c r="A228" s="137" t="s">
        <v>738</v>
      </c>
      <c r="B228" s="154" t="s">
        <v>739</v>
      </c>
      <c r="C228" s="202"/>
      <c r="D228" s="205"/>
      <c r="F228" s="201">
        <f t="shared" si="3"/>
        <v>0</v>
      </c>
      <c r="G228" s="201" t="str">
        <f t="shared" si="4"/>
        <v/>
      </c>
    </row>
    <row r="229" spans="1:7" outlineLevel="1" x14ac:dyDescent="0.25">
      <c r="A229" s="137" t="s">
        <v>740</v>
      </c>
      <c r="B229" s="154" t="s">
        <v>741</v>
      </c>
      <c r="C229" s="202"/>
      <c r="D229" s="205"/>
      <c r="F229" s="201">
        <f t="shared" si="3"/>
        <v>0</v>
      </c>
      <c r="G229" s="201" t="str">
        <f t="shared" si="4"/>
        <v/>
      </c>
    </row>
    <row r="230" spans="1:7" outlineLevel="1" x14ac:dyDescent="0.25">
      <c r="A230" s="137" t="s">
        <v>742</v>
      </c>
      <c r="B230" s="154" t="s">
        <v>743</v>
      </c>
      <c r="C230" s="202"/>
      <c r="D230" s="205"/>
      <c r="F230" s="201">
        <f t="shared" si="3"/>
        <v>0</v>
      </c>
      <c r="G230" s="201" t="str">
        <f t="shared" si="4"/>
        <v/>
      </c>
    </row>
    <row r="231" spans="1:7" outlineLevel="1" x14ac:dyDescent="0.25">
      <c r="A231" s="137" t="s">
        <v>744</v>
      </c>
      <c r="B231" s="154" t="s">
        <v>745</v>
      </c>
      <c r="C231" s="202"/>
      <c r="D231" s="205"/>
      <c r="F231" s="201">
        <f t="shared" si="3"/>
        <v>0</v>
      </c>
      <c r="G231" s="201" t="str">
        <f t="shared" si="4"/>
        <v/>
      </c>
    </row>
    <row r="232" spans="1:7" outlineLevel="1" x14ac:dyDescent="0.25">
      <c r="A232" s="137" t="s">
        <v>746</v>
      </c>
      <c r="B232" s="154" t="s">
        <v>747</v>
      </c>
      <c r="C232" s="202"/>
      <c r="D232" s="205"/>
      <c r="F232" s="201">
        <f t="shared" si="3"/>
        <v>0</v>
      </c>
      <c r="G232" s="201" t="str">
        <f t="shared" si="4"/>
        <v/>
      </c>
    </row>
    <row r="233" spans="1:7" outlineLevel="1" x14ac:dyDescent="0.25">
      <c r="A233" s="137" t="s">
        <v>748</v>
      </c>
      <c r="B233" s="154" t="s">
        <v>749</v>
      </c>
      <c r="C233" s="202"/>
      <c r="D233" s="205"/>
      <c r="F233" s="201">
        <f t="shared" si="3"/>
        <v>0</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263" t="s">
        <v>3328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63" t="s">
        <v>3331</v>
      </c>
      <c r="D241" s="205" t="s">
        <v>1242</v>
      </c>
      <c r="F241" s="201" t="str">
        <f>IF($C$249=0,"",IF(C241="[Mark as ND1 if not relevant]","",C241/$C$249))</f>
        <v/>
      </c>
      <c r="G241" s="201" t="str">
        <f>IF($D$249=0,"",IF(D241="[Mark as ND1 if not relevant]","",D241/$D$249))</f>
        <v/>
      </c>
    </row>
    <row r="242" spans="1:7" x14ac:dyDescent="0.25">
      <c r="A242" s="137" t="s">
        <v>756</v>
      </c>
      <c r="B242" s="137" t="s">
        <v>724</v>
      </c>
      <c r="C242" s="242"/>
      <c r="D242" s="205" t="s">
        <v>1242</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42"/>
      <c r="D243" s="205" t="s">
        <v>1242</v>
      </c>
      <c r="F243" s="201" t="str">
        <f t="shared" si="5"/>
        <v/>
      </c>
      <c r="G243" s="201" t="str">
        <f t="shared" si="6"/>
        <v/>
      </c>
    </row>
    <row r="244" spans="1:7" x14ac:dyDescent="0.25">
      <c r="A244" s="137" t="s">
        <v>758</v>
      </c>
      <c r="B244" s="137" t="s">
        <v>728</v>
      </c>
      <c r="C244" s="242"/>
      <c r="D244" s="205" t="s">
        <v>1242</v>
      </c>
      <c r="F244" s="201" t="str">
        <f t="shared" si="5"/>
        <v/>
      </c>
      <c r="G244" s="201" t="str">
        <f t="shared" si="6"/>
        <v/>
      </c>
    </row>
    <row r="245" spans="1:7" x14ac:dyDescent="0.25">
      <c r="A245" s="137" t="s">
        <v>759</v>
      </c>
      <c r="B245" s="137" t="s">
        <v>730</v>
      </c>
      <c r="C245" s="242"/>
      <c r="D245" s="205" t="s">
        <v>1242</v>
      </c>
      <c r="F245" s="201" t="str">
        <f t="shared" si="5"/>
        <v/>
      </c>
      <c r="G245" s="201" t="str">
        <f t="shared" si="6"/>
        <v/>
      </c>
    </row>
    <row r="246" spans="1:7" x14ac:dyDescent="0.25">
      <c r="A246" s="137" t="s">
        <v>760</v>
      </c>
      <c r="B246" s="137" t="s">
        <v>732</v>
      </c>
      <c r="C246" s="242"/>
      <c r="D246" s="205" t="s">
        <v>1242</v>
      </c>
      <c r="F246" s="201" t="str">
        <f t="shared" si="5"/>
        <v/>
      </c>
      <c r="G246" s="201" t="str">
        <f t="shared" si="6"/>
        <v/>
      </c>
    </row>
    <row r="247" spans="1:7" x14ac:dyDescent="0.25">
      <c r="A247" s="137" t="s">
        <v>761</v>
      </c>
      <c r="B247" s="137" t="s">
        <v>734</v>
      </c>
      <c r="C247" s="242"/>
      <c r="D247" s="205" t="s">
        <v>1242</v>
      </c>
      <c r="F247" s="201" t="str">
        <f t="shared" si="5"/>
        <v/>
      </c>
      <c r="G247" s="201" t="str">
        <f t="shared" si="6"/>
        <v/>
      </c>
    </row>
    <row r="248" spans="1:7" x14ac:dyDescent="0.25">
      <c r="A248" s="137" t="s">
        <v>762</v>
      </c>
      <c r="B248" s="137" t="s">
        <v>736</v>
      </c>
      <c r="C248" s="242"/>
      <c r="D248" s="205" t="s">
        <v>1242</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v>0.41313876404148397</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f>1 - C260</f>
        <v>0.58686123595851603</v>
      </c>
      <c r="E265" s="153"/>
      <c r="F265" s="153"/>
    </row>
    <row r="266" spans="1:14" outlineLevel="1" x14ac:dyDescent="0.25">
      <c r="A266" s="137" t="s">
        <v>781</v>
      </c>
      <c r="B266" s="154" t="s">
        <v>783</v>
      </c>
      <c r="C266" s="209"/>
      <c r="E266" s="153"/>
      <c r="F266" s="153"/>
    </row>
    <row r="267" spans="1:14" outlineLevel="1" x14ac:dyDescent="0.25">
      <c r="A267" s="262" t="s">
        <v>782</v>
      </c>
      <c r="B267" s="154" t="s">
        <v>785</v>
      </c>
      <c r="C267" s="171">
        <v>0.57333321162879791</v>
      </c>
      <c r="E267" s="153"/>
      <c r="F267" s="153"/>
    </row>
    <row r="268" spans="1:14" outlineLevel="1" x14ac:dyDescent="0.25">
      <c r="A268" s="262" t="s">
        <v>784</v>
      </c>
      <c r="B268" s="154" t="s">
        <v>787</v>
      </c>
      <c r="C268" s="171">
        <v>7.3718717715506047E-5</v>
      </c>
      <c r="E268" s="153"/>
      <c r="F268" s="153"/>
    </row>
    <row r="269" spans="1:14" outlineLevel="1" x14ac:dyDescent="0.25">
      <c r="A269" s="262" t="s">
        <v>786</v>
      </c>
      <c r="B269" s="154" t="s">
        <v>789</v>
      </c>
      <c r="C269" s="171">
        <v>1.880096339154856E-3</v>
      </c>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3278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3279</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3280</v>
      </c>
      <c r="C289" s="249" t="s">
        <v>83</v>
      </c>
      <c r="D289" s="249" t="s">
        <v>83</v>
      </c>
      <c r="E289" s="251"/>
      <c r="F289" s="241" t="str">
        <f t="shared" si="9"/>
        <v/>
      </c>
      <c r="G289" s="241" t="str">
        <f t="shared" si="10"/>
        <v/>
      </c>
    </row>
    <row r="290" spans="1:7" s="211" customFormat="1" x14ac:dyDescent="0.25">
      <c r="A290" s="328" t="s">
        <v>1900</v>
      </c>
      <c r="B290" s="250" t="s">
        <v>3281</v>
      </c>
      <c r="C290" s="249" t="s">
        <v>83</v>
      </c>
      <c r="D290" s="249" t="s">
        <v>83</v>
      </c>
      <c r="E290" s="251"/>
      <c r="F290" s="241" t="str">
        <f t="shared" si="9"/>
        <v/>
      </c>
      <c r="G290" s="241" t="str">
        <f t="shared" si="10"/>
        <v/>
      </c>
    </row>
    <row r="291" spans="1:7" s="211" customFormat="1" x14ac:dyDescent="0.25">
      <c r="A291" s="328" t="s">
        <v>1901</v>
      </c>
      <c r="B291" s="250" t="s">
        <v>3282</v>
      </c>
      <c r="C291" s="249" t="s">
        <v>83</v>
      </c>
      <c r="D291" s="249" t="s">
        <v>83</v>
      </c>
      <c r="E291" s="251"/>
      <c r="F291" s="241" t="str">
        <f t="shared" si="9"/>
        <v/>
      </c>
      <c r="G291" s="241" t="str">
        <f t="shared" si="10"/>
        <v/>
      </c>
    </row>
    <row r="292" spans="1:7" s="211" customFormat="1" x14ac:dyDescent="0.25">
      <c r="A292" s="328" t="s">
        <v>1902</v>
      </c>
      <c r="B292" s="250" t="s">
        <v>3283</v>
      </c>
      <c r="C292" s="249" t="s">
        <v>83</v>
      </c>
      <c r="D292" s="249" t="s">
        <v>83</v>
      </c>
      <c r="E292" s="251"/>
      <c r="F292" s="241" t="str">
        <f t="shared" si="9"/>
        <v/>
      </c>
      <c r="G292" s="241" t="str">
        <f t="shared" si="10"/>
        <v/>
      </c>
    </row>
    <row r="293" spans="1:7" s="211" customFormat="1" x14ac:dyDescent="0.25">
      <c r="A293" s="328" t="s">
        <v>1903</v>
      </c>
      <c r="B293" s="250" t="s">
        <v>3284</v>
      </c>
      <c r="C293" s="249" t="s">
        <v>83</v>
      </c>
      <c r="D293" s="249" t="s">
        <v>83</v>
      </c>
      <c r="E293" s="251"/>
      <c r="F293" s="241" t="str">
        <f t="shared" si="9"/>
        <v/>
      </c>
      <c r="G293" s="241" t="str">
        <f t="shared" si="10"/>
        <v/>
      </c>
    </row>
    <row r="294" spans="1:7" s="211" customFormat="1" x14ac:dyDescent="0.25">
      <c r="A294" s="328" t="s">
        <v>1904</v>
      </c>
      <c r="B294" s="250" t="s">
        <v>3285</v>
      </c>
      <c r="C294" s="249" t="s">
        <v>83</v>
      </c>
      <c r="D294" s="249" t="s">
        <v>83</v>
      </c>
      <c r="E294" s="251"/>
      <c r="F294" s="241" t="str">
        <f t="shared" si="9"/>
        <v/>
      </c>
      <c r="G294" s="241" t="str">
        <f t="shared" si="10"/>
        <v/>
      </c>
    </row>
    <row r="295" spans="1:7" s="211" customFormat="1" x14ac:dyDescent="0.25">
      <c r="A295" s="328" t="s">
        <v>1905</v>
      </c>
      <c r="B295" s="268" t="s">
        <v>3286</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3287</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3288</v>
      </c>
      <c r="C311" s="266" t="s">
        <v>83</v>
      </c>
      <c r="D311" s="266" t="s">
        <v>83</v>
      </c>
      <c r="E311" s="269"/>
      <c r="F311" s="269"/>
      <c r="G311" s="269"/>
    </row>
    <row r="312" spans="1:7" s="256" customFormat="1" x14ac:dyDescent="0.25">
      <c r="A312" s="328" t="s">
        <v>1921</v>
      </c>
      <c r="B312" s="268" t="s">
        <v>3289</v>
      </c>
      <c r="C312" s="266" t="s">
        <v>83</v>
      </c>
      <c r="D312" s="266" t="s">
        <v>83</v>
      </c>
      <c r="E312" s="269"/>
      <c r="F312" s="269"/>
      <c r="G312" s="269"/>
    </row>
    <row r="313" spans="1:7" s="256" customFormat="1" x14ac:dyDescent="0.25">
      <c r="A313" s="328" t="s">
        <v>1922</v>
      </c>
      <c r="B313" s="268" t="s">
        <v>3290</v>
      </c>
      <c r="C313" s="266" t="s">
        <v>83</v>
      </c>
      <c r="D313" s="266" t="s">
        <v>83</v>
      </c>
      <c r="E313" s="269"/>
      <c r="F313" s="269"/>
      <c r="G313" s="269"/>
    </row>
    <row r="314" spans="1:7" s="256" customFormat="1" x14ac:dyDescent="0.25">
      <c r="A314" s="328" t="s">
        <v>1923</v>
      </c>
      <c r="B314" s="268" t="s">
        <v>3291</v>
      </c>
      <c r="C314" s="266" t="s">
        <v>83</v>
      </c>
      <c r="D314" s="266" t="s">
        <v>83</v>
      </c>
      <c r="E314" s="269"/>
      <c r="F314" s="269"/>
      <c r="G314" s="269"/>
    </row>
    <row r="315" spans="1:7" s="256" customFormat="1" x14ac:dyDescent="0.25">
      <c r="A315" s="328" t="s">
        <v>1924</v>
      </c>
      <c r="B315" s="268" t="s">
        <v>3292</v>
      </c>
      <c r="C315" s="266" t="s">
        <v>83</v>
      </c>
      <c r="D315" s="266" t="s">
        <v>83</v>
      </c>
      <c r="E315" s="269"/>
      <c r="F315" s="269"/>
      <c r="G315" s="269"/>
    </row>
    <row r="316" spans="1:7" s="256" customFormat="1" x14ac:dyDescent="0.25">
      <c r="A316" s="328" t="s">
        <v>1925</v>
      </c>
      <c r="B316" s="268" t="s">
        <v>3293</v>
      </c>
      <c r="C316" s="266" t="s">
        <v>83</v>
      </c>
      <c r="D316" s="266" t="s">
        <v>83</v>
      </c>
      <c r="E316" s="269"/>
      <c r="F316" s="269"/>
      <c r="G316" s="269"/>
    </row>
    <row r="317" spans="1:7" s="256" customFormat="1" x14ac:dyDescent="0.25">
      <c r="A317" s="328" t="s">
        <v>1926</v>
      </c>
      <c r="B317" s="268" t="s">
        <v>3294</v>
      </c>
      <c r="C317" s="266" t="s">
        <v>83</v>
      </c>
      <c r="D317" s="266" t="s">
        <v>83</v>
      </c>
      <c r="E317" s="269"/>
      <c r="F317" s="269"/>
      <c r="G317" s="269"/>
    </row>
    <row r="318" spans="1:7" s="256" customFormat="1" x14ac:dyDescent="0.25">
      <c r="A318" s="328" t="s">
        <v>1927</v>
      </c>
      <c r="B318" s="268" t="s">
        <v>3295</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83</v>
      </c>
      <c r="D339" s="249" t="s">
        <v>83</v>
      </c>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f>C13/D413*1000</f>
        <v>4033.4606872916661</v>
      </c>
      <c r="D413" s="164">
        <f>D28</f>
        <v>2160</v>
      </c>
      <c r="E413" s="164"/>
      <c r="F413" s="165"/>
      <c r="G413" s="165"/>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3274</v>
      </c>
      <c r="C416" s="202">
        <v>107.676467</v>
      </c>
      <c r="D416" s="205" t="s">
        <v>83</v>
      </c>
      <c r="E416" s="164"/>
      <c r="F416" s="201">
        <f t="shared" ref="F416:F439" si="17">IF($C$440=0,"",IF(C416="[for completion]","",C416/$C$440))</f>
        <v>1.2359167492053444E-2</v>
      </c>
      <c r="G416" s="201" t="str">
        <f t="shared" ref="G416:G439" si="18">IF($D$440=0,"",IF(D416="[for completion]","",D416/$D$440))</f>
        <v/>
      </c>
    </row>
    <row r="417" spans="1:7" x14ac:dyDescent="0.25">
      <c r="A417" s="266" t="s">
        <v>1986</v>
      </c>
      <c r="B417" s="158" t="s">
        <v>3275</v>
      </c>
      <c r="C417" s="202">
        <v>264.05466100000001</v>
      </c>
      <c r="D417" s="205" t="s">
        <v>83</v>
      </c>
      <c r="E417" s="164"/>
      <c r="F417" s="201">
        <f t="shared" si="17"/>
        <v>3.0308347527379334E-2</v>
      </c>
      <c r="G417" s="201" t="str">
        <f t="shared" si="18"/>
        <v/>
      </c>
    </row>
    <row r="418" spans="1:7" x14ac:dyDescent="0.25">
      <c r="A418" s="266" t="s">
        <v>1987</v>
      </c>
      <c r="B418" s="158" t="s">
        <v>3276</v>
      </c>
      <c r="C418" s="202">
        <v>1616.0329180000001</v>
      </c>
      <c r="D418" s="205" t="s">
        <v>83</v>
      </c>
      <c r="E418" s="164"/>
      <c r="F418" s="201">
        <f t="shared" si="17"/>
        <v>0.18548919799006658</v>
      </c>
      <c r="G418" s="201" t="str">
        <f t="shared" si="18"/>
        <v/>
      </c>
    </row>
    <row r="419" spans="1:7" x14ac:dyDescent="0.25">
      <c r="A419" s="266" t="s">
        <v>1988</v>
      </c>
      <c r="B419" s="158" t="s">
        <v>3277</v>
      </c>
      <c r="C419" s="202">
        <v>6724.5110379999996</v>
      </c>
      <c r="D419" s="205" t="s">
        <v>83</v>
      </c>
      <c r="E419" s="164"/>
      <c r="F419" s="201">
        <f t="shared" si="17"/>
        <v>0.77184328699050053</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t="s">
        <v>83</v>
      </c>
      <c r="D430" s="205" t="s">
        <v>83</v>
      </c>
      <c r="E430" s="158"/>
      <c r="F430" s="201" t="str">
        <f t="shared" si="17"/>
        <v/>
      </c>
      <c r="G430" s="201" t="str">
        <f t="shared" si="18"/>
        <v/>
      </c>
    </row>
    <row r="431" spans="1:7" x14ac:dyDescent="0.25">
      <c r="A431" s="266" t="s">
        <v>2204</v>
      </c>
      <c r="B431" s="158" t="s">
        <v>608</v>
      </c>
      <c r="C431" s="202" t="s">
        <v>83</v>
      </c>
      <c r="D431" s="205" t="s">
        <v>83</v>
      </c>
      <c r="F431" s="201" t="str">
        <f t="shared" si="17"/>
        <v/>
      </c>
      <c r="G431" s="201" t="str">
        <f t="shared" si="18"/>
        <v/>
      </c>
    </row>
    <row r="432" spans="1:7" x14ac:dyDescent="0.25">
      <c r="A432" s="266" t="s">
        <v>2205</v>
      </c>
      <c r="B432" s="158" t="s">
        <v>608</v>
      </c>
      <c r="C432" s="202" t="s">
        <v>83</v>
      </c>
      <c r="D432" s="205" t="s">
        <v>83</v>
      </c>
      <c r="E432" s="153"/>
      <c r="F432" s="201" t="str">
        <f t="shared" si="17"/>
        <v/>
      </c>
      <c r="G432" s="201" t="str">
        <f t="shared" si="18"/>
        <v/>
      </c>
    </row>
    <row r="433" spans="1:7" x14ac:dyDescent="0.25">
      <c r="A433" s="266" t="s">
        <v>2206</v>
      </c>
      <c r="B433" s="158" t="s">
        <v>608</v>
      </c>
      <c r="C433" s="202" t="s">
        <v>83</v>
      </c>
      <c r="D433" s="205" t="s">
        <v>83</v>
      </c>
      <c r="E433" s="153"/>
      <c r="F433" s="201" t="str">
        <f t="shared" si="17"/>
        <v/>
      </c>
      <c r="G433" s="201" t="str">
        <f t="shared" si="18"/>
        <v/>
      </c>
    </row>
    <row r="434" spans="1:7" x14ac:dyDescent="0.25">
      <c r="A434" s="266" t="s">
        <v>2207</v>
      </c>
      <c r="B434" s="158" t="s">
        <v>608</v>
      </c>
      <c r="C434" s="202" t="s">
        <v>83</v>
      </c>
      <c r="D434" s="205" t="s">
        <v>83</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8712.2750840000008</v>
      </c>
      <c r="D440" s="206">
        <f>SUM(D416:D439)</f>
        <v>0</v>
      </c>
      <c r="E440" s="153"/>
      <c r="F440" s="207">
        <f>SUM(F416:F439)</f>
        <v>0.99999999999999989</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v>0.57010000000000005</v>
      </c>
      <c r="G442" s="137"/>
    </row>
    <row r="443" spans="1:7" x14ac:dyDescent="0.25">
      <c r="A443" s="266"/>
      <c r="G443" s="137"/>
    </row>
    <row r="444" spans="1:7" x14ac:dyDescent="0.25">
      <c r="A444" s="266"/>
      <c r="B444" s="158" t="s">
        <v>720</v>
      </c>
      <c r="G444" s="137"/>
    </row>
    <row r="445" spans="1:7" x14ac:dyDescent="0.25">
      <c r="A445" s="266" t="s">
        <v>1995</v>
      </c>
      <c r="B445" s="137" t="s">
        <v>722</v>
      </c>
      <c r="C445" s="202">
        <v>413.569817</v>
      </c>
      <c r="D445" s="205" t="s">
        <v>83</v>
      </c>
      <c r="F445" s="201">
        <f>IF($C$453=0,"",IF(C445="[for completion]","",C445/$C$453))</f>
        <v>4.7469784065019574E-2</v>
      </c>
      <c r="G445" s="201" t="str">
        <f>IF($D$453=0,"",IF(D445="[for completion]","",D445/$D$453))</f>
        <v/>
      </c>
    </row>
    <row r="446" spans="1:7" x14ac:dyDescent="0.25">
      <c r="A446" s="266" t="s">
        <v>1996</v>
      </c>
      <c r="B446" s="137" t="s">
        <v>724</v>
      </c>
      <c r="C446" s="202">
        <v>475.29799800000001</v>
      </c>
      <c r="D446" s="205" t="s">
        <v>83</v>
      </c>
      <c r="F446" s="201">
        <f t="shared" ref="F446:F459" si="19">IF($C$453=0,"",IF(C446="[for completion]","",C446/$C$453))</f>
        <v>5.455498057198914E-2</v>
      </c>
      <c r="G446" s="201" t="str">
        <f t="shared" ref="G446:G459" si="20">IF($D$453=0,"",IF(D446="[for completion]","",D446/$D$453))</f>
        <v/>
      </c>
    </row>
    <row r="447" spans="1:7" x14ac:dyDescent="0.25">
      <c r="A447" s="266" t="s">
        <v>1997</v>
      </c>
      <c r="B447" s="137" t="s">
        <v>726</v>
      </c>
      <c r="C447" s="202">
        <v>7823.4072699999997</v>
      </c>
      <c r="D447" s="205" t="s">
        <v>83</v>
      </c>
      <c r="F447" s="201">
        <f t="shared" si="19"/>
        <v>0.89797523536299129</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8712.2750849999993</v>
      </c>
      <c r="D453" s="205">
        <f>SUM(D445:D452)</f>
        <v>0</v>
      </c>
      <c r="F453" s="171">
        <f>SUM(F445:F452)</f>
        <v>1</v>
      </c>
      <c r="G453" s="171">
        <f>SUM(G445:G452)</f>
        <v>0</v>
      </c>
    </row>
    <row r="454" spans="1:7" outlineLevel="1" x14ac:dyDescent="0.25">
      <c r="A454" s="266" t="s">
        <v>2004</v>
      </c>
      <c r="B454" s="154" t="s">
        <v>739</v>
      </c>
      <c r="C454" s="202"/>
      <c r="D454" s="205"/>
      <c r="F454" s="201">
        <f t="shared" si="19"/>
        <v>0</v>
      </c>
      <c r="G454" s="201" t="str">
        <f t="shared" si="20"/>
        <v/>
      </c>
    </row>
    <row r="455" spans="1:7" outlineLevel="1" x14ac:dyDescent="0.25">
      <c r="A455" s="266" t="s">
        <v>2005</v>
      </c>
      <c r="B455" s="154" t="s">
        <v>741</v>
      </c>
      <c r="C455" s="202"/>
      <c r="D455" s="205"/>
      <c r="F455" s="201">
        <f t="shared" si="19"/>
        <v>0</v>
      </c>
      <c r="G455" s="201" t="str">
        <f t="shared" si="20"/>
        <v/>
      </c>
    </row>
    <row r="456" spans="1:7" outlineLevel="1" x14ac:dyDescent="0.25">
      <c r="A456" s="266" t="s">
        <v>2006</v>
      </c>
      <c r="B456" s="154" t="s">
        <v>743</v>
      </c>
      <c r="C456" s="202"/>
      <c r="D456" s="205"/>
      <c r="F456" s="201">
        <f t="shared" si="19"/>
        <v>0</v>
      </c>
      <c r="G456" s="201" t="str">
        <f t="shared" si="20"/>
        <v/>
      </c>
    </row>
    <row r="457" spans="1:7" outlineLevel="1" x14ac:dyDescent="0.25">
      <c r="A457" s="266" t="s">
        <v>2007</v>
      </c>
      <c r="B457" s="154" t="s">
        <v>745</v>
      </c>
      <c r="C457" s="202"/>
      <c r="D457" s="205"/>
      <c r="F457" s="201">
        <f t="shared" si="19"/>
        <v>0</v>
      </c>
      <c r="G457" s="201" t="str">
        <f t="shared" si="20"/>
        <v/>
      </c>
    </row>
    <row r="458" spans="1:7" outlineLevel="1" x14ac:dyDescent="0.25">
      <c r="A458" s="266" t="s">
        <v>2008</v>
      </c>
      <c r="B458" s="154" t="s">
        <v>747</v>
      </c>
      <c r="C458" s="202"/>
      <c r="D458" s="205"/>
      <c r="F458" s="201">
        <f t="shared" si="19"/>
        <v>0</v>
      </c>
      <c r="G458" s="201" t="str">
        <f t="shared" si="20"/>
        <v/>
      </c>
    </row>
    <row r="459" spans="1:7" outlineLevel="1" x14ac:dyDescent="0.25">
      <c r="A459" s="266" t="s">
        <v>2009</v>
      </c>
      <c r="B459" s="154" t="s">
        <v>749</v>
      </c>
      <c r="C459" s="202"/>
      <c r="D459" s="205"/>
      <c r="F459" s="201">
        <f t="shared" si="19"/>
        <v>0</v>
      </c>
      <c r="G459" s="201" t="str">
        <f t="shared" si="20"/>
        <v/>
      </c>
    </row>
    <row r="460" spans="1:7" outlineLevel="1" x14ac:dyDescent="0.25">
      <c r="A460" s="266" t="s">
        <v>2010</v>
      </c>
      <c r="B460" s="154"/>
      <c r="F460" s="151"/>
      <c r="G460" s="151"/>
    </row>
    <row r="461" spans="1:7" outlineLevel="1" x14ac:dyDescent="0.25">
      <c r="A461" s="266" t="s">
        <v>2011</v>
      </c>
      <c r="B461" s="154"/>
      <c r="F461" s="151"/>
      <c r="G461" s="151"/>
    </row>
    <row r="462" spans="1:7" outlineLevel="1" x14ac:dyDescent="0.25">
      <c r="A462" s="266" t="s">
        <v>2012</v>
      </c>
      <c r="B462" s="154"/>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171" t="s">
        <v>3329</v>
      </c>
      <c r="G464" s="137"/>
    </row>
    <row r="465" spans="1:7" x14ac:dyDescent="0.25">
      <c r="A465" s="266"/>
      <c r="G465" s="137"/>
    </row>
    <row r="466" spans="1:7" x14ac:dyDescent="0.25">
      <c r="A466" s="266"/>
      <c r="B466" s="158" t="s">
        <v>720</v>
      </c>
      <c r="G466" s="137"/>
    </row>
    <row r="467" spans="1:7" x14ac:dyDescent="0.25">
      <c r="A467" s="266" t="s">
        <v>2014</v>
      </c>
      <c r="B467" s="137" t="s">
        <v>722</v>
      </c>
      <c r="C467" s="202" t="s">
        <v>3330</v>
      </c>
      <c r="D467" s="205" t="s">
        <v>1242</v>
      </c>
      <c r="F467" s="201" t="str">
        <f>IF($C$475=0,"",IF(C467="[Mark as ND1 if not relevant]","",C467/$C$475))</f>
        <v/>
      </c>
      <c r="G467" s="201" t="str">
        <f>IF($D$475=0,"",IF(D467="[Mark as ND1 if not relevant]","",D467/$D$475))</f>
        <v/>
      </c>
    </row>
    <row r="468" spans="1:7" x14ac:dyDescent="0.25">
      <c r="A468" s="266" t="s">
        <v>2015</v>
      </c>
      <c r="B468" s="137" t="s">
        <v>724</v>
      </c>
      <c r="C468" s="202"/>
      <c r="D468" s="205" t="s">
        <v>1242</v>
      </c>
      <c r="F468" s="201" t="str">
        <f t="shared" ref="F468:F474" si="21">IF($C$475=0,"",IF(C468="[Mark as ND1 if not relevant]","",C468/$C$475))</f>
        <v/>
      </c>
      <c r="G468" s="201" t="str">
        <f t="shared" ref="G468:G474" si="22">IF($D$475=0,"",IF(D468="[Mark as ND1 if not relevant]","",D468/$D$475))</f>
        <v/>
      </c>
    </row>
    <row r="469" spans="1:7" x14ac:dyDescent="0.25">
      <c r="A469" s="266" t="s">
        <v>2016</v>
      </c>
      <c r="B469" s="137" t="s">
        <v>726</v>
      </c>
      <c r="C469" s="202"/>
      <c r="D469" s="205" t="s">
        <v>1242</v>
      </c>
      <c r="F469" s="201" t="str">
        <f t="shared" si="21"/>
        <v/>
      </c>
      <c r="G469" s="201" t="str">
        <f t="shared" si="22"/>
        <v/>
      </c>
    </row>
    <row r="470" spans="1:7" x14ac:dyDescent="0.25">
      <c r="A470" s="266" t="s">
        <v>2017</v>
      </c>
      <c r="B470" s="137" t="s">
        <v>728</v>
      </c>
      <c r="C470" s="202"/>
      <c r="D470" s="244" t="s">
        <v>1242</v>
      </c>
      <c r="F470" s="201" t="str">
        <f t="shared" si="21"/>
        <v/>
      </c>
      <c r="G470" s="201" t="str">
        <f t="shared" si="22"/>
        <v/>
      </c>
    </row>
    <row r="471" spans="1:7" x14ac:dyDescent="0.25">
      <c r="A471" s="266" t="s">
        <v>2018</v>
      </c>
      <c r="B471" s="137" t="s">
        <v>730</v>
      </c>
      <c r="C471" s="202"/>
      <c r="D471" s="244" t="s">
        <v>1242</v>
      </c>
      <c r="F471" s="201" t="str">
        <f t="shared" si="21"/>
        <v/>
      </c>
      <c r="G471" s="201" t="str">
        <f t="shared" si="22"/>
        <v/>
      </c>
    </row>
    <row r="472" spans="1:7" x14ac:dyDescent="0.25">
      <c r="A472" s="266" t="s">
        <v>2019</v>
      </c>
      <c r="B472" s="137" t="s">
        <v>732</v>
      </c>
      <c r="C472" s="202"/>
      <c r="D472" s="244" t="s">
        <v>1242</v>
      </c>
      <c r="F472" s="201" t="str">
        <f t="shared" si="21"/>
        <v/>
      </c>
      <c r="G472" s="201" t="str">
        <f t="shared" si="22"/>
        <v/>
      </c>
    </row>
    <row r="473" spans="1:7" x14ac:dyDescent="0.25">
      <c r="A473" s="266" t="s">
        <v>2020</v>
      </c>
      <c r="B473" s="137" t="s">
        <v>734</v>
      </c>
      <c r="C473" s="202"/>
      <c r="D473" s="244" t="s">
        <v>1242</v>
      </c>
      <c r="F473" s="201" t="str">
        <f t="shared" si="21"/>
        <v/>
      </c>
      <c r="G473" s="201" t="str">
        <f t="shared" si="22"/>
        <v/>
      </c>
    </row>
    <row r="474" spans="1:7" x14ac:dyDescent="0.25">
      <c r="A474" s="266" t="s">
        <v>2021</v>
      </c>
      <c r="B474" s="137" t="s">
        <v>736</v>
      </c>
      <c r="C474" s="202"/>
      <c r="D474" s="244" t="s">
        <v>1242</v>
      </c>
      <c r="F474" s="201" t="str">
        <f t="shared" si="21"/>
        <v/>
      </c>
      <c r="G474" s="201" t="str">
        <f t="shared" si="22"/>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c r="D476" s="205"/>
      <c r="F476" s="201" t="str">
        <f t="shared" ref="F476:F481" si="23">IF($C$475=0,"",IF(C476="[for completion]","",C476/$C$475))</f>
        <v/>
      </c>
      <c r="G476" s="201" t="str">
        <f t="shared" ref="G476:G481" si="24">IF($D$475=0,"",IF(D476="[for completion]","",D476/$D$475))</f>
        <v/>
      </c>
    </row>
    <row r="477" spans="1:7" outlineLevel="1" x14ac:dyDescent="0.25">
      <c r="A477" s="266" t="s">
        <v>2024</v>
      </c>
      <c r="B477" s="154" t="s">
        <v>741</v>
      </c>
      <c r="C477" s="202"/>
      <c r="D477" s="205"/>
      <c r="F477" s="201" t="str">
        <f t="shared" si="23"/>
        <v/>
      </c>
      <c r="G477" s="201" t="str">
        <f t="shared" si="24"/>
        <v/>
      </c>
    </row>
    <row r="478" spans="1:7" outlineLevel="1" x14ac:dyDescent="0.25">
      <c r="A478" s="266" t="s">
        <v>2025</v>
      </c>
      <c r="B478" s="154" t="s">
        <v>743</v>
      </c>
      <c r="C478" s="202"/>
      <c r="D478" s="205"/>
      <c r="F478" s="201" t="str">
        <f t="shared" si="23"/>
        <v/>
      </c>
      <c r="G478" s="201" t="str">
        <f t="shared" si="24"/>
        <v/>
      </c>
    </row>
    <row r="479" spans="1:7" outlineLevel="1" x14ac:dyDescent="0.25">
      <c r="A479" s="266" t="s">
        <v>2026</v>
      </c>
      <c r="B479" s="154" t="s">
        <v>745</v>
      </c>
      <c r="C479" s="202"/>
      <c r="D479" s="205"/>
      <c r="F479" s="201" t="str">
        <f t="shared" si="23"/>
        <v/>
      </c>
      <c r="G479" s="201" t="str">
        <f t="shared" si="24"/>
        <v/>
      </c>
    </row>
    <row r="480" spans="1:7" outlineLevel="1" x14ac:dyDescent="0.25">
      <c r="A480" s="266" t="s">
        <v>2027</v>
      </c>
      <c r="B480" s="154" t="s">
        <v>747</v>
      </c>
      <c r="C480" s="202"/>
      <c r="D480" s="205"/>
      <c r="F480" s="201" t="str">
        <f t="shared" si="23"/>
        <v/>
      </c>
      <c r="G480" s="201" t="str">
        <f t="shared" si="24"/>
        <v/>
      </c>
    </row>
    <row r="481" spans="1:7" outlineLevel="1" x14ac:dyDescent="0.25">
      <c r="A481" s="266" t="s">
        <v>2028</v>
      </c>
      <c r="B481" s="154" t="s">
        <v>749</v>
      </c>
      <c r="C481" s="202"/>
      <c r="D481" s="205"/>
      <c r="F481" s="201" t="str">
        <f t="shared" si="23"/>
        <v/>
      </c>
      <c r="G481" s="201" t="str">
        <f t="shared" si="24"/>
        <v/>
      </c>
    </row>
    <row r="482" spans="1:7" outlineLevel="1" x14ac:dyDescent="0.25">
      <c r="A482" s="266" t="s">
        <v>2029</v>
      </c>
      <c r="B482" s="154"/>
      <c r="F482" s="201"/>
      <c r="G482" s="201"/>
    </row>
    <row r="483" spans="1:7" outlineLevel="1" x14ac:dyDescent="0.25">
      <c r="A483" s="266" t="s">
        <v>2030</v>
      </c>
      <c r="B483" s="154"/>
      <c r="F483" s="201"/>
      <c r="G483" s="201"/>
    </row>
    <row r="484" spans="1:7" outlineLevel="1" x14ac:dyDescent="0.25">
      <c r="A484" s="266" t="s">
        <v>2031</v>
      </c>
      <c r="B484" s="154"/>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v>0.21772252254975419</v>
      </c>
      <c r="G486" s="137"/>
    </row>
    <row r="487" spans="1:7" x14ac:dyDescent="0.25">
      <c r="A487" s="266" t="s">
        <v>2217</v>
      </c>
      <c r="B487" s="158" t="s">
        <v>808</v>
      </c>
      <c r="C487" s="171">
        <v>0.48503060932945519</v>
      </c>
      <c r="G487" s="137"/>
    </row>
    <row r="488" spans="1:7" x14ac:dyDescent="0.25">
      <c r="A488" s="266" t="s">
        <v>2218</v>
      </c>
      <c r="B488" s="158" t="s">
        <v>809</v>
      </c>
      <c r="C488" s="171">
        <v>0</v>
      </c>
      <c r="G488" s="137"/>
    </row>
    <row r="489" spans="1:7" x14ac:dyDescent="0.25">
      <c r="A489" s="266" t="s">
        <v>2219</v>
      </c>
      <c r="B489" s="158" t="s">
        <v>810</v>
      </c>
      <c r="C489" s="171">
        <v>0</v>
      </c>
      <c r="G489" s="137"/>
    </row>
    <row r="490" spans="1:7" x14ac:dyDescent="0.25">
      <c r="A490" s="266" t="s">
        <v>2220</v>
      </c>
      <c r="B490" s="158" t="s">
        <v>811</v>
      </c>
      <c r="C490" s="171">
        <v>0.1071739755132049</v>
      </c>
      <c r="G490" s="137"/>
    </row>
    <row r="491" spans="1:7" x14ac:dyDescent="0.25">
      <c r="A491" s="266" t="s">
        <v>2221</v>
      </c>
      <c r="B491" s="158" t="s">
        <v>812</v>
      </c>
      <c r="C491" s="171">
        <v>0</v>
      </c>
      <c r="G491" s="137"/>
    </row>
    <row r="492" spans="1:7" x14ac:dyDescent="0.25">
      <c r="A492" s="266" t="s">
        <v>2222</v>
      </c>
      <c r="B492" s="158" t="s">
        <v>813</v>
      </c>
      <c r="C492" s="171">
        <v>0.1876750079235816</v>
      </c>
      <c r="G492" s="137"/>
    </row>
    <row r="493" spans="1:7" s="261" customFormat="1" x14ac:dyDescent="0.25">
      <c r="A493" s="328" t="s">
        <v>2223</v>
      </c>
      <c r="B493" s="231" t="s">
        <v>2366</v>
      </c>
      <c r="C493" s="263">
        <v>0</v>
      </c>
      <c r="D493" s="262"/>
      <c r="E493" s="262"/>
      <c r="F493" s="262"/>
      <c r="G493" s="262"/>
    </row>
    <row r="494" spans="1:7" s="261" customFormat="1" x14ac:dyDescent="0.25">
      <c r="A494" s="328" t="s">
        <v>2224</v>
      </c>
      <c r="B494" s="231" t="s">
        <v>2367</v>
      </c>
      <c r="C494" s="263">
        <v>0</v>
      </c>
      <c r="D494" s="262"/>
      <c r="E494" s="262"/>
      <c r="F494" s="262"/>
      <c r="G494" s="262"/>
    </row>
    <row r="495" spans="1:7" s="261" customFormat="1" x14ac:dyDescent="0.25">
      <c r="A495" s="328" t="s">
        <v>2225</v>
      </c>
      <c r="B495" s="231" t="s">
        <v>2368</v>
      </c>
      <c r="C495" s="263">
        <v>0</v>
      </c>
      <c r="D495" s="262"/>
      <c r="E495" s="262"/>
      <c r="F495" s="262"/>
      <c r="G495" s="262"/>
    </row>
    <row r="496" spans="1:7" x14ac:dyDescent="0.25">
      <c r="A496" s="328" t="s">
        <v>2369</v>
      </c>
      <c r="B496" s="231" t="s">
        <v>814</v>
      </c>
      <c r="C496" s="171">
        <v>1.4457072343351161E-3</v>
      </c>
      <c r="G496" s="137"/>
    </row>
    <row r="497" spans="1:7" x14ac:dyDescent="0.25">
      <c r="A497" s="328" t="s">
        <v>2370</v>
      </c>
      <c r="B497" s="231" t="s">
        <v>815</v>
      </c>
      <c r="C497" s="171">
        <v>9.5217744966897373E-4</v>
      </c>
      <c r="G497" s="137"/>
    </row>
    <row r="498" spans="1:7" x14ac:dyDescent="0.25">
      <c r="A498" s="328" t="s">
        <v>2371</v>
      </c>
      <c r="B498" s="231" t="s">
        <v>146</v>
      </c>
      <c r="C498" s="171">
        <v>0</v>
      </c>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3278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3279</v>
      </c>
      <c r="C515" s="300" t="s">
        <v>83</v>
      </c>
      <c r="D515" s="310" t="s">
        <v>83</v>
      </c>
      <c r="E515" s="251"/>
      <c r="F515" s="255" t="str">
        <f t="shared" ref="F515:F531" si="25">IF($C$532=0,"",IF(C515="[for completion]","",IF(C515="","",C515/$C$532)))</f>
        <v/>
      </c>
      <c r="G515" s="255" t="str">
        <f t="shared" ref="G515:G531" si="26">IF($D$532=0,"",IF(D515="[for completion]","",IF(D515="","",D515/$D$532)))</f>
        <v/>
      </c>
    </row>
    <row r="516" spans="1:7" s="211" customFormat="1" x14ac:dyDescent="0.25">
      <c r="A516" s="328" t="s">
        <v>2034</v>
      </c>
      <c r="B516" s="250" t="s">
        <v>3280</v>
      </c>
      <c r="C516" s="300" t="s">
        <v>83</v>
      </c>
      <c r="D516" s="310" t="s">
        <v>83</v>
      </c>
      <c r="E516" s="251"/>
      <c r="F516" s="255" t="str">
        <f t="shared" si="25"/>
        <v/>
      </c>
      <c r="G516" s="255" t="str">
        <f t="shared" si="26"/>
        <v/>
      </c>
    </row>
    <row r="517" spans="1:7" s="211" customFormat="1" x14ac:dyDescent="0.25">
      <c r="A517" s="328" t="s">
        <v>2035</v>
      </c>
      <c r="B517" s="250" t="s">
        <v>3281</v>
      </c>
      <c r="C517" s="300" t="s">
        <v>83</v>
      </c>
      <c r="D517" s="310" t="s">
        <v>83</v>
      </c>
      <c r="E517" s="251"/>
      <c r="F517" s="255" t="str">
        <f t="shared" si="25"/>
        <v/>
      </c>
      <c r="G517" s="255" t="str">
        <f t="shared" si="26"/>
        <v/>
      </c>
    </row>
    <row r="518" spans="1:7" s="211" customFormat="1" x14ac:dyDescent="0.25">
      <c r="A518" s="328" t="s">
        <v>2036</v>
      </c>
      <c r="B518" s="250" t="s">
        <v>3282</v>
      </c>
      <c r="C518" s="300" t="s">
        <v>83</v>
      </c>
      <c r="D518" s="310" t="s">
        <v>83</v>
      </c>
      <c r="E518" s="251"/>
      <c r="F518" s="255" t="str">
        <f t="shared" si="25"/>
        <v/>
      </c>
      <c r="G518" s="255" t="str">
        <f t="shared" si="26"/>
        <v/>
      </c>
    </row>
    <row r="519" spans="1:7" s="211" customFormat="1" x14ac:dyDescent="0.25">
      <c r="A519" s="328" t="s">
        <v>2037</v>
      </c>
      <c r="B519" s="250" t="s">
        <v>3283</v>
      </c>
      <c r="C519" s="300" t="s">
        <v>83</v>
      </c>
      <c r="D519" s="310" t="s">
        <v>83</v>
      </c>
      <c r="E519" s="251"/>
      <c r="F519" s="255" t="str">
        <f t="shared" si="25"/>
        <v/>
      </c>
      <c r="G519" s="255" t="str">
        <f t="shared" si="26"/>
        <v/>
      </c>
    </row>
    <row r="520" spans="1:7" s="211" customFormat="1" x14ac:dyDescent="0.25">
      <c r="A520" s="328" t="s">
        <v>2038</v>
      </c>
      <c r="B520" s="250" t="s">
        <v>3284</v>
      </c>
      <c r="C520" s="300" t="s">
        <v>83</v>
      </c>
      <c r="D520" s="310" t="s">
        <v>83</v>
      </c>
      <c r="E520" s="251"/>
      <c r="F520" s="255" t="str">
        <f t="shared" si="25"/>
        <v/>
      </c>
      <c r="G520" s="255" t="str">
        <f t="shared" si="26"/>
        <v/>
      </c>
    </row>
    <row r="521" spans="1:7" s="211" customFormat="1" x14ac:dyDescent="0.25">
      <c r="A521" s="328" t="s">
        <v>2039</v>
      </c>
      <c r="B521" s="250" t="s">
        <v>3285</v>
      </c>
      <c r="C521" s="300" t="s">
        <v>83</v>
      </c>
      <c r="D521" s="310" t="s">
        <v>83</v>
      </c>
      <c r="E521" s="251"/>
      <c r="F521" s="255" t="str">
        <f t="shared" si="25"/>
        <v/>
      </c>
      <c r="G521" s="255" t="str">
        <f t="shared" si="26"/>
        <v/>
      </c>
    </row>
    <row r="522" spans="1:7" s="211" customFormat="1" x14ac:dyDescent="0.25">
      <c r="A522" s="328" t="s">
        <v>2040</v>
      </c>
      <c r="B522" s="250" t="s">
        <v>3286</v>
      </c>
      <c r="C522" s="300" t="s">
        <v>83</v>
      </c>
      <c r="D522" s="310" t="s">
        <v>83</v>
      </c>
      <c r="E522" s="251"/>
      <c r="F522" s="255" t="str">
        <f t="shared" si="25"/>
        <v/>
      </c>
      <c r="G522" s="255" t="str">
        <f t="shared" si="26"/>
        <v/>
      </c>
    </row>
    <row r="523" spans="1:7" s="211" customFormat="1" x14ac:dyDescent="0.25">
      <c r="A523" s="328" t="s">
        <v>2041</v>
      </c>
      <c r="B523" s="268" t="s">
        <v>3296</v>
      </c>
      <c r="C523" s="300" t="s">
        <v>83</v>
      </c>
      <c r="D523" s="310" t="s">
        <v>83</v>
      </c>
      <c r="E523" s="251"/>
      <c r="F523" s="255" t="str">
        <f t="shared" si="25"/>
        <v/>
      </c>
      <c r="G523" s="255" t="str">
        <f t="shared" si="26"/>
        <v/>
      </c>
    </row>
    <row r="524" spans="1:7" s="211" customFormat="1" x14ac:dyDescent="0.25">
      <c r="A524" s="328" t="s">
        <v>2077</v>
      </c>
      <c r="B524" s="250" t="s">
        <v>608</v>
      </c>
      <c r="C524" s="300" t="s">
        <v>83</v>
      </c>
      <c r="D524" s="310" t="s">
        <v>83</v>
      </c>
      <c r="E524" s="251"/>
      <c r="F524" s="255" t="str">
        <f t="shared" si="25"/>
        <v/>
      </c>
      <c r="G524" s="255" t="str">
        <f t="shared" si="26"/>
        <v/>
      </c>
    </row>
    <row r="525" spans="1:7" s="211" customFormat="1" x14ac:dyDescent="0.25">
      <c r="A525" s="328" t="s">
        <v>2241</v>
      </c>
      <c r="B525" s="250" t="s">
        <v>608</v>
      </c>
      <c r="C525" s="300" t="s">
        <v>83</v>
      </c>
      <c r="D525" s="310" t="s">
        <v>83</v>
      </c>
      <c r="E525" s="251"/>
      <c r="F525" s="255" t="str">
        <f t="shared" si="25"/>
        <v/>
      </c>
      <c r="G525" s="255" t="str">
        <f t="shared" si="26"/>
        <v/>
      </c>
    </row>
    <row r="526" spans="1:7" s="211" customFormat="1" x14ac:dyDescent="0.25">
      <c r="A526" s="328" t="s">
        <v>2242</v>
      </c>
      <c r="B526" s="250" t="s">
        <v>608</v>
      </c>
      <c r="C526" s="300" t="s">
        <v>83</v>
      </c>
      <c r="D526" s="310" t="s">
        <v>83</v>
      </c>
      <c r="E526" s="251"/>
      <c r="F526" s="255" t="str">
        <f t="shared" si="25"/>
        <v/>
      </c>
      <c r="G526" s="255" t="str">
        <f t="shared" si="26"/>
        <v/>
      </c>
    </row>
    <row r="527" spans="1:7" s="211" customFormat="1" x14ac:dyDescent="0.25">
      <c r="A527" s="328" t="s">
        <v>2243</v>
      </c>
      <c r="B527" s="250" t="s">
        <v>608</v>
      </c>
      <c r="C527" s="300" t="s">
        <v>83</v>
      </c>
      <c r="D527" s="310" t="s">
        <v>83</v>
      </c>
      <c r="E527" s="251"/>
      <c r="F527" s="255" t="str">
        <f t="shared" si="25"/>
        <v/>
      </c>
      <c r="G527" s="255" t="str">
        <f t="shared" si="26"/>
        <v/>
      </c>
    </row>
    <row r="528" spans="1:7" s="211" customFormat="1" x14ac:dyDescent="0.25">
      <c r="A528" s="328" t="s">
        <v>2244</v>
      </c>
      <c r="B528" s="250" t="s">
        <v>608</v>
      </c>
      <c r="C528" s="300" t="s">
        <v>83</v>
      </c>
      <c r="D528" s="310" t="s">
        <v>83</v>
      </c>
      <c r="E528" s="251"/>
      <c r="F528" s="255" t="str">
        <f t="shared" si="25"/>
        <v/>
      </c>
      <c r="G528" s="255" t="str">
        <f t="shared" si="26"/>
        <v/>
      </c>
    </row>
    <row r="529" spans="1:7" s="211" customFormat="1" x14ac:dyDescent="0.25">
      <c r="A529" s="328" t="s">
        <v>2245</v>
      </c>
      <c r="B529" s="250" t="s">
        <v>608</v>
      </c>
      <c r="C529" s="300" t="s">
        <v>83</v>
      </c>
      <c r="D529" s="310" t="s">
        <v>83</v>
      </c>
      <c r="E529" s="251"/>
      <c r="F529" s="255" t="str">
        <f t="shared" si="25"/>
        <v/>
      </c>
      <c r="G529" s="255" t="str">
        <f t="shared" si="26"/>
        <v/>
      </c>
    </row>
    <row r="530" spans="1:7" s="211" customFormat="1" x14ac:dyDescent="0.25">
      <c r="A530" s="328" t="s">
        <v>2246</v>
      </c>
      <c r="B530" s="250" t="s">
        <v>608</v>
      </c>
      <c r="C530" s="300" t="s">
        <v>83</v>
      </c>
      <c r="D530" s="310" t="s">
        <v>83</v>
      </c>
      <c r="E530" s="251"/>
      <c r="F530" s="255" t="str">
        <f t="shared" si="25"/>
        <v/>
      </c>
      <c r="G530" s="255" t="str">
        <f t="shared" si="26"/>
        <v/>
      </c>
    </row>
    <row r="531" spans="1:7" s="211" customFormat="1" x14ac:dyDescent="0.25">
      <c r="A531" s="328" t="s">
        <v>2247</v>
      </c>
      <c r="B531" s="250" t="s">
        <v>1954</v>
      </c>
      <c r="C531" s="300" t="s">
        <v>83</v>
      </c>
      <c r="D531" s="310" t="s">
        <v>83</v>
      </c>
      <c r="E531" s="251"/>
      <c r="F531" s="255" t="str">
        <f t="shared" si="25"/>
        <v/>
      </c>
      <c r="G531" s="255" t="str">
        <f t="shared" si="26"/>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3297</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3298</v>
      </c>
      <c r="C538" s="300" t="s">
        <v>83</v>
      </c>
      <c r="D538" s="310" t="s">
        <v>83</v>
      </c>
      <c r="E538" s="269"/>
      <c r="F538" s="255" t="str">
        <f t="shared" ref="F538:F554" si="27">IF($C$555=0,"",IF(C538="[for completion]","",IF(C538="","",C538/$C$555)))</f>
        <v/>
      </c>
      <c r="G538" s="255" t="str">
        <f t="shared" ref="G538:G554" si="28">IF($D$555=0,"",IF(D538="[for completion]","",IF(D538="","",D538/$D$555)))</f>
        <v/>
      </c>
    </row>
    <row r="539" spans="1:7" s="256" customFormat="1" x14ac:dyDescent="0.25">
      <c r="A539" s="328" t="s">
        <v>2045</v>
      </c>
      <c r="B539" s="268" t="s">
        <v>3299</v>
      </c>
      <c r="C539" s="300" t="s">
        <v>83</v>
      </c>
      <c r="D539" s="310" t="s">
        <v>83</v>
      </c>
      <c r="E539" s="269"/>
      <c r="F539" s="255" t="str">
        <f t="shared" si="27"/>
        <v/>
      </c>
      <c r="G539" s="255" t="str">
        <f t="shared" si="28"/>
        <v/>
      </c>
    </row>
    <row r="540" spans="1:7" s="256" customFormat="1" x14ac:dyDescent="0.25">
      <c r="A540" s="328" t="s">
        <v>2046</v>
      </c>
      <c r="B540" s="268" t="s">
        <v>3300</v>
      </c>
      <c r="C540" s="300" t="s">
        <v>83</v>
      </c>
      <c r="D540" s="310" t="s">
        <v>83</v>
      </c>
      <c r="E540" s="269"/>
      <c r="F540" s="255" t="str">
        <f t="shared" si="27"/>
        <v/>
      </c>
      <c r="G540" s="255" t="str">
        <f t="shared" si="28"/>
        <v/>
      </c>
    </row>
    <row r="541" spans="1:7" s="256" customFormat="1" x14ac:dyDescent="0.25">
      <c r="A541" s="328" t="s">
        <v>2047</v>
      </c>
      <c r="B541" s="268" t="s">
        <v>3301</v>
      </c>
      <c r="C541" s="300" t="s">
        <v>83</v>
      </c>
      <c r="D541" s="310" t="s">
        <v>83</v>
      </c>
      <c r="E541" s="269"/>
      <c r="F541" s="255" t="str">
        <f t="shared" si="27"/>
        <v/>
      </c>
      <c r="G541" s="255" t="str">
        <f t="shared" si="28"/>
        <v/>
      </c>
    </row>
    <row r="542" spans="1:7" s="256" customFormat="1" x14ac:dyDescent="0.25">
      <c r="A542" s="328" t="s">
        <v>2252</v>
      </c>
      <c r="B542" s="268" t="s">
        <v>3302</v>
      </c>
      <c r="C542" s="300" t="s">
        <v>83</v>
      </c>
      <c r="D542" s="310" t="s">
        <v>83</v>
      </c>
      <c r="E542" s="269"/>
      <c r="F542" s="255" t="str">
        <f t="shared" si="27"/>
        <v/>
      </c>
      <c r="G542" s="255" t="str">
        <f t="shared" si="28"/>
        <v/>
      </c>
    </row>
    <row r="543" spans="1:7" s="256" customFormat="1" x14ac:dyDescent="0.25">
      <c r="A543" s="328" t="s">
        <v>2253</v>
      </c>
      <c r="B543" s="329" t="s">
        <v>3303</v>
      </c>
      <c r="C543" s="300" t="s">
        <v>83</v>
      </c>
      <c r="D543" s="310" t="s">
        <v>83</v>
      </c>
      <c r="E543" s="269"/>
      <c r="F543" s="255" t="str">
        <f t="shared" si="27"/>
        <v/>
      </c>
      <c r="G543" s="255" t="str">
        <f t="shared" si="28"/>
        <v/>
      </c>
    </row>
    <row r="544" spans="1:7" s="256" customFormat="1" x14ac:dyDescent="0.25">
      <c r="A544" s="328" t="s">
        <v>2254</v>
      </c>
      <c r="B544" s="268" t="s">
        <v>3304</v>
      </c>
      <c r="C544" s="300" t="s">
        <v>83</v>
      </c>
      <c r="D544" s="310" t="s">
        <v>83</v>
      </c>
      <c r="E544" s="269"/>
      <c r="F544" s="255" t="str">
        <f t="shared" si="27"/>
        <v/>
      </c>
      <c r="G544" s="255" t="str">
        <f t="shared" si="28"/>
        <v/>
      </c>
    </row>
    <row r="545" spans="1:7" s="256" customFormat="1" x14ac:dyDescent="0.25">
      <c r="A545" s="328" t="s">
        <v>2255</v>
      </c>
      <c r="B545" s="268" t="s">
        <v>3305</v>
      </c>
      <c r="C545" s="300" t="s">
        <v>83</v>
      </c>
      <c r="D545" s="310" t="s">
        <v>83</v>
      </c>
      <c r="E545" s="269"/>
      <c r="F545" s="255" t="str">
        <f t="shared" si="27"/>
        <v/>
      </c>
      <c r="G545" s="255" t="str">
        <f t="shared" si="28"/>
        <v/>
      </c>
    </row>
    <row r="546" spans="1:7" s="256" customFormat="1" x14ac:dyDescent="0.25">
      <c r="A546" s="328" t="s">
        <v>2256</v>
      </c>
      <c r="B546" s="268" t="s">
        <v>3306</v>
      </c>
      <c r="C546" s="300" t="s">
        <v>83</v>
      </c>
      <c r="D546" s="310" t="s">
        <v>83</v>
      </c>
      <c r="E546" s="269"/>
      <c r="F546" s="255" t="str">
        <f t="shared" si="27"/>
        <v/>
      </c>
      <c r="G546" s="255" t="str">
        <f t="shared" si="28"/>
        <v/>
      </c>
    </row>
    <row r="547" spans="1:7" s="256" customFormat="1" x14ac:dyDescent="0.25">
      <c r="A547" s="328" t="s">
        <v>2257</v>
      </c>
      <c r="B547" s="268" t="s">
        <v>3307</v>
      </c>
      <c r="C547" s="300" t="s">
        <v>83</v>
      </c>
      <c r="D547" s="310" t="s">
        <v>83</v>
      </c>
      <c r="E547" s="269"/>
      <c r="F547" s="255" t="str">
        <f t="shared" si="27"/>
        <v/>
      </c>
      <c r="G547" s="255" t="str">
        <f t="shared" si="28"/>
        <v/>
      </c>
    </row>
    <row r="548" spans="1:7" s="256" customFormat="1" x14ac:dyDescent="0.25">
      <c r="A548" s="328" t="s">
        <v>2258</v>
      </c>
      <c r="B548" s="268" t="s">
        <v>3308</v>
      </c>
      <c r="C548" s="300" t="s">
        <v>83</v>
      </c>
      <c r="D548" s="310" t="s">
        <v>83</v>
      </c>
      <c r="E548" s="269"/>
      <c r="F548" s="255" t="str">
        <f t="shared" si="27"/>
        <v/>
      </c>
      <c r="G548" s="255" t="str">
        <f t="shared" si="28"/>
        <v/>
      </c>
    </row>
    <row r="549" spans="1:7" s="256" customFormat="1" x14ac:dyDescent="0.25">
      <c r="A549" s="328" t="s">
        <v>2259</v>
      </c>
      <c r="B549" s="268" t="s">
        <v>3309</v>
      </c>
      <c r="C549" s="300" t="s">
        <v>83</v>
      </c>
      <c r="D549" s="310" t="s">
        <v>83</v>
      </c>
      <c r="E549" s="269"/>
      <c r="F549" s="255" t="str">
        <f t="shared" si="27"/>
        <v/>
      </c>
      <c r="G549" s="255" t="str">
        <f t="shared" si="28"/>
        <v/>
      </c>
    </row>
    <row r="550" spans="1:7" s="256" customFormat="1" x14ac:dyDescent="0.25">
      <c r="A550" s="328" t="s">
        <v>2260</v>
      </c>
      <c r="B550" s="268" t="s">
        <v>3310</v>
      </c>
      <c r="C550" s="300" t="s">
        <v>83</v>
      </c>
      <c r="D550" s="310" t="s">
        <v>83</v>
      </c>
      <c r="E550" s="269"/>
      <c r="F550" s="255" t="str">
        <f t="shared" si="27"/>
        <v/>
      </c>
      <c r="G550" s="255" t="str">
        <f t="shared" si="28"/>
        <v/>
      </c>
    </row>
    <row r="551" spans="1:7" s="256" customFormat="1" x14ac:dyDescent="0.25">
      <c r="A551" s="328" t="s">
        <v>2261</v>
      </c>
      <c r="B551" s="268" t="s">
        <v>146</v>
      </c>
      <c r="C551" s="300" t="s">
        <v>83</v>
      </c>
      <c r="D551" s="310" t="s">
        <v>83</v>
      </c>
      <c r="E551" s="269"/>
      <c r="F551" s="255" t="str">
        <f t="shared" si="27"/>
        <v/>
      </c>
      <c r="G551" s="255" t="str">
        <f t="shared" si="28"/>
        <v/>
      </c>
    </row>
    <row r="552" spans="1:7" s="256" customFormat="1" x14ac:dyDescent="0.25">
      <c r="A552" s="328" t="s">
        <v>2262</v>
      </c>
      <c r="B552" s="268" t="s">
        <v>608</v>
      </c>
      <c r="C552" s="300" t="s">
        <v>83</v>
      </c>
      <c r="D552" s="310" t="s">
        <v>83</v>
      </c>
      <c r="E552" s="269"/>
      <c r="F552" s="255" t="str">
        <f t="shared" si="27"/>
        <v/>
      </c>
      <c r="G552" s="255" t="str">
        <f t="shared" si="28"/>
        <v/>
      </c>
    </row>
    <row r="553" spans="1:7" s="256" customFormat="1" x14ac:dyDescent="0.25">
      <c r="A553" s="328" t="s">
        <v>2263</v>
      </c>
      <c r="B553" s="268" t="s">
        <v>608</v>
      </c>
      <c r="C553" s="300" t="s">
        <v>83</v>
      </c>
      <c r="D553" s="310" t="s">
        <v>83</v>
      </c>
      <c r="E553" s="269"/>
      <c r="F553" s="255" t="str">
        <f t="shared" si="27"/>
        <v/>
      </c>
      <c r="G553" s="255" t="str">
        <f t="shared" si="28"/>
        <v/>
      </c>
    </row>
    <row r="554" spans="1:7" s="256" customFormat="1" x14ac:dyDescent="0.25">
      <c r="A554" s="328" t="s">
        <v>2264</v>
      </c>
      <c r="B554" s="268" t="s">
        <v>1954</v>
      </c>
      <c r="C554" s="300" t="s">
        <v>83</v>
      </c>
      <c r="D554" s="310" t="s">
        <v>83</v>
      </c>
      <c r="E554" s="269"/>
      <c r="F554" s="255" t="str">
        <f t="shared" si="27"/>
        <v/>
      </c>
      <c r="G554" s="255" t="str">
        <f t="shared" si="28"/>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29">IF($C$570=0,"",IF(C561="[for completion]","",IF(C561="","",C561/$C$570)))</f>
        <v/>
      </c>
      <c r="G561" s="255" t="str">
        <f t="shared" ref="G561:G569" si="30">IF($D$570=0,"",IF(D561="[for completion]","",IF(D561="","",D561/$D$570)))</f>
        <v/>
      </c>
    </row>
    <row r="562" spans="1:7" s="211" customFormat="1" x14ac:dyDescent="0.25">
      <c r="A562" s="328" t="s">
        <v>2272</v>
      </c>
      <c r="B562" s="250" t="s">
        <v>1531</v>
      </c>
      <c r="C562" s="300" t="s">
        <v>83</v>
      </c>
      <c r="D562" s="310" t="s">
        <v>83</v>
      </c>
      <c r="E562" s="251"/>
      <c r="F562" s="255" t="str">
        <f t="shared" si="29"/>
        <v/>
      </c>
      <c r="G562" s="255" t="str">
        <f t="shared" si="30"/>
        <v/>
      </c>
    </row>
    <row r="563" spans="1:7" s="211" customFormat="1" x14ac:dyDescent="0.25">
      <c r="A563" s="328" t="s">
        <v>2273</v>
      </c>
      <c r="B563" s="250" t="s">
        <v>1532</v>
      </c>
      <c r="C563" s="300" t="s">
        <v>83</v>
      </c>
      <c r="D563" s="310" t="s">
        <v>83</v>
      </c>
      <c r="E563" s="251"/>
      <c r="F563" s="255" t="str">
        <f t="shared" si="29"/>
        <v/>
      </c>
      <c r="G563" s="255" t="str">
        <f t="shared" si="30"/>
        <v/>
      </c>
    </row>
    <row r="564" spans="1:7" s="211" customFormat="1" x14ac:dyDescent="0.25">
      <c r="A564" s="328" t="s">
        <v>2274</v>
      </c>
      <c r="B564" s="250" t="s">
        <v>1533</v>
      </c>
      <c r="C564" s="300" t="s">
        <v>83</v>
      </c>
      <c r="D564" s="310" t="s">
        <v>83</v>
      </c>
      <c r="E564" s="251"/>
      <c r="F564" s="255" t="str">
        <f t="shared" si="29"/>
        <v/>
      </c>
      <c r="G564" s="255" t="str">
        <f t="shared" si="30"/>
        <v/>
      </c>
    </row>
    <row r="565" spans="1:7" s="211" customFormat="1" x14ac:dyDescent="0.25">
      <c r="A565" s="328" t="s">
        <v>2275</v>
      </c>
      <c r="B565" s="250" t="s">
        <v>1534</v>
      </c>
      <c r="C565" s="300" t="s">
        <v>83</v>
      </c>
      <c r="D565" s="310" t="s">
        <v>83</v>
      </c>
      <c r="E565" s="251"/>
      <c r="F565" s="255" t="str">
        <f t="shared" si="29"/>
        <v/>
      </c>
      <c r="G565" s="255" t="str">
        <f t="shared" si="30"/>
        <v/>
      </c>
    </row>
    <row r="566" spans="1:7" s="211" customFormat="1" x14ac:dyDescent="0.25">
      <c r="A566" s="328" t="s">
        <v>2276</v>
      </c>
      <c r="B566" s="250" t="s">
        <v>1535</v>
      </c>
      <c r="C566" s="300" t="s">
        <v>83</v>
      </c>
      <c r="D566" s="310" t="s">
        <v>83</v>
      </c>
      <c r="E566" s="251"/>
      <c r="F566" s="255" t="str">
        <f t="shared" si="29"/>
        <v/>
      </c>
      <c r="G566" s="255" t="str">
        <f t="shared" si="30"/>
        <v/>
      </c>
    </row>
    <row r="567" spans="1:7" s="211" customFormat="1" x14ac:dyDescent="0.25">
      <c r="A567" s="328" t="s">
        <v>2277</v>
      </c>
      <c r="B567" s="250" t="s">
        <v>1536</v>
      </c>
      <c r="C567" s="300" t="s">
        <v>83</v>
      </c>
      <c r="D567" s="310" t="s">
        <v>83</v>
      </c>
      <c r="E567" s="251"/>
      <c r="F567" s="255" t="str">
        <f t="shared" si="29"/>
        <v/>
      </c>
      <c r="G567" s="255" t="str">
        <f t="shared" si="30"/>
        <v/>
      </c>
    </row>
    <row r="568" spans="1:7" s="211" customFormat="1" x14ac:dyDescent="0.25">
      <c r="A568" s="328" t="s">
        <v>2278</v>
      </c>
      <c r="B568" s="250" t="s">
        <v>1537</v>
      </c>
      <c r="C568" s="300" t="s">
        <v>83</v>
      </c>
      <c r="D568" s="310" t="s">
        <v>83</v>
      </c>
      <c r="E568" s="251"/>
      <c r="F568" s="255" t="str">
        <f t="shared" si="29"/>
        <v/>
      </c>
      <c r="G568" s="255" t="str">
        <f t="shared" si="30"/>
        <v/>
      </c>
    </row>
    <row r="569" spans="1:7" s="211" customFormat="1" x14ac:dyDescent="0.25">
      <c r="A569" s="328" t="s">
        <v>2279</v>
      </c>
      <c r="B569" s="266" t="s">
        <v>1954</v>
      </c>
      <c r="C569" s="300" t="s">
        <v>83</v>
      </c>
      <c r="D569" s="310" t="s">
        <v>83</v>
      </c>
      <c r="E569" s="251"/>
      <c r="F569" s="255" t="str">
        <f t="shared" si="29"/>
        <v/>
      </c>
      <c r="G569" s="255" t="str">
        <f t="shared" si="30"/>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1">IF($C$577=0,"",IF(C574="[for completion]","",IF(C574="","",C574/$C$577)))</f>
        <v/>
      </c>
      <c r="G574" s="255" t="str">
        <f t="shared" ref="G574:G576" si="32">IF($D$577=0,"",IF(D574="[for completion]","",IF(D574="","",D574/$D$577)))</f>
        <v/>
      </c>
    </row>
    <row r="575" spans="1:7" x14ac:dyDescent="0.25">
      <c r="A575" s="328" t="s">
        <v>2284</v>
      </c>
      <c r="B575" s="268" t="s">
        <v>1539</v>
      </c>
      <c r="C575" s="300" t="s">
        <v>83</v>
      </c>
      <c r="D575" s="310" t="s">
        <v>83</v>
      </c>
      <c r="E575" s="269"/>
      <c r="F575" s="255" t="str">
        <f t="shared" si="31"/>
        <v/>
      </c>
      <c r="G575" s="255" t="str">
        <f t="shared" si="32"/>
        <v/>
      </c>
    </row>
    <row r="576" spans="1:7" x14ac:dyDescent="0.25">
      <c r="A576" s="328" t="s">
        <v>2285</v>
      </c>
      <c r="B576" s="266" t="s">
        <v>1954</v>
      </c>
      <c r="C576" s="300" t="s">
        <v>83</v>
      </c>
      <c r="D576" s="310" t="s">
        <v>83</v>
      </c>
      <c r="E576" s="269"/>
      <c r="F576" s="255" t="str">
        <f t="shared" si="31"/>
        <v/>
      </c>
      <c r="G576" s="255" t="str">
        <f t="shared" si="32"/>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3257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t="s">
        <v>83</v>
      </c>
      <c r="E10" s="83"/>
      <c r="F10" s="83"/>
      <c r="H10"/>
      <c r="I10" s="83"/>
      <c r="L10" s="83"/>
      <c r="M10" s="83"/>
    </row>
    <row r="11" spans="1:14" outlineLevel="1" x14ac:dyDescent="0.25">
      <c r="A11" s="66" t="s">
        <v>822</v>
      </c>
      <c r="B11" s="95" t="s">
        <v>509</v>
      </c>
      <c r="C11" s="180"/>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3311</v>
      </c>
      <c r="C22" s="179" t="s">
        <v>83</v>
      </c>
      <c r="D22" s="180" t="s">
        <v>83</v>
      </c>
      <c r="E22" s="83"/>
      <c r="F22" s="193" t="str">
        <f>IF($C$37=0,"",IF(C22="[for completion]","",C22/$C$37))</f>
        <v/>
      </c>
      <c r="G22" s="193" t="str">
        <f>IF($D$37=0,"",IF(D22="[for completion]","",D22/$D$37))</f>
        <v/>
      </c>
      <c r="H22"/>
      <c r="I22" s="83"/>
      <c r="L22" s="83"/>
      <c r="M22" s="92"/>
      <c r="N22" s="92"/>
    </row>
    <row r="23" spans="1:14" x14ac:dyDescent="0.25">
      <c r="A23" s="66" t="s">
        <v>836</v>
      </c>
      <c r="B23" s="83" t="s">
        <v>3312</v>
      </c>
      <c r="C23" s="179" t="s">
        <v>83</v>
      </c>
      <c r="D23" s="180" t="s">
        <v>83</v>
      </c>
      <c r="E23" s="83"/>
      <c r="F23" s="193" t="str">
        <f t="shared" ref="F23:F36" si="0">IF($C$37=0,"",IF(C23="[for completion]","",C23/$C$37))</f>
        <v/>
      </c>
      <c r="G23" s="193" t="str">
        <f t="shared" ref="G23:G36" si="1">IF($D$37=0,"",IF(D23="[for completion]","",D23/$D$37))</f>
        <v/>
      </c>
      <c r="H23"/>
      <c r="I23" s="83"/>
      <c r="L23" s="83"/>
      <c r="M23" s="92"/>
      <c r="N23" s="92"/>
    </row>
    <row r="24" spans="1:14" x14ac:dyDescent="0.25">
      <c r="A24" s="66" t="s">
        <v>837</v>
      </c>
      <c r="B24" s="83" t="s">
        <v>3313</v>
      </c>
      <c r="C24" s="179" t="s">
        <v>83</v>
      </c>
      <c r="D24" s="180" t="s">
        <v>83</v>
      </c>
      <c r="F24" s="193" t="str">
        <f t="shared" si="0"/>
        <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0</v>
      </c>
      <c r="D37" s="91">
        <f>SUM(D22:D36)</f>
        <v>0</v>
      </c>
      <c r="E37" s="103"/>
      <c r="F37" s="194">
        <f>SUM(F22:F36)</f>
        <v>0</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t="s">
        <v>83</v>
      </c>
      <c r="E39" s="118"/>
      <c r="F39" s="193" t="str">
        <f>IF($C$42=0,"",IF(C39="[for completion]","",C39/$C$42))</f>
        <v/>
      </c>
      <c r="G39" s="91"/>
      <c r="H39"/>
      <c r="I39" s="83"/>
      <c r="L39" s="118"/>
      <c r="M39" s="92"/>
      <c r="N39" s="91"/>
    </row>
    <row r="40" spans="1:14" x14ac:dyDescent="0.25">
      <c r="A40" s="66" t="s">
        <v>854</v>
      </c>
      <c r="B40" s="83" t="s">
        <v>855</v>
      </c>
      <c r="C40" s="179" t="s">
        <v>83</v>
      </c>
      <c r="E40" s="118"/>
      <c r="F40" s="193" t="str">
        <f>IF($C$42=0,"",IF(C40="[for completion]","",C40/$C$42))</f>
        <v/>
      </c>
      <c r="G40" s="91"/>
      <c r="H40"/>
      <c r="I40" s="83"/>
      <c r="L40" s="118"/>
      <c r="M40" s="92"/>
      <c r="N40" s="91"/>
    </row>
    <row r="41" spans="1:14" x14ac:dyDescent="0.25">
      <c r="A41" s="66" t="s">
        <v>856</v>
      </c>
      <c r="B41" s="83" t="s">
        <v>146</v>
      </c>
      <c r="C41" s="179" t="s">
        <v>83</v>
      </c>
      <c r="E41" s="103"/>
      <c r="F41" s="193" t="str">
        <f>IF($C$42=0,"",IF(C41="[for completion]","",C41/$C$42))</f>
        <v/>
      </c>
      <c r="G41" s="91"/>
      <c r="H41"/>
      <c r="I41" s="83"/>
      <c r="L41" s="103"/>
      <c r="M41" s="92"/>
      <c r="N41" s="91"/>
    </row>
    <row r="42" spans="1:14" x14ac:dyDescent="0.25">
      <c r="A42" s="66" t="s">
        <v>857</v>
      </c>
      <c r="B42" s="93" t="s">
        <v>148</v>
      </c>
      <c r="C42" s="181">
        <f>SUM(C39:C41)</f>
        <v>0</v>
      </c>
      <c r="D42" s="83"/>
      <c r="E42" s="103"/>
      <c r="F42" s="194">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v>
      </c>
      <c r="G49" s="66"/>
      <c r="H49"/>
      <c r="I49" s="72"/>
      <c r="N49" s="66"/>
    </row>
    <row r="50" spans="1:14" x14ac:dyDescent="0.25">
      <c r="A50" s="66" t="s">
        <v>864</v>
      </c>
      <c r="B50" s="66" t="s">
        <v>529</v>
      </c>
      <c r="C50" s="173" t="s">
        <v>83</v>
      </c>
      <c r="G50" s="66"/>
      <c r="H50"/>
      <c r="N50" s="66"/>
    </row>
    <row r="51" spans="1:14" x14ac:dyDescent="0.25">
      <c r="A51" s="66" t="s">
        <v>865</v>
      </c>
      <c r="B51" s="66" t="s">
        <v>531</v>
      </c>
      <c r="C51" s="173" t="s">
        <v>83</v>
      </c>
      <c r="G51" s="66"/>
      <c r="H51"/>
      <c r="N51" s="66"/>
    </row>
    <row r="52" spans="1:14" x14ac:dyDescent="0.25">
      <c r="A52" s="66" t="s">
        <v>866</v>
      </c>
      <c r="B52" s="66" t="s">
        <v>533</v>
      </c>
      <c r="C52" s="173" t="s">
        <v>83</v>
      </c>
      <c r="G52" s="66"/>
      <c r="H52"/>
      <c r="N52" s="66"/>
    </row>
    <row r="53" spans="1:14" x14ac:dyDescent="0.25">
      <c r="A53" s="66" t="s">
        <v>867</v>
      </c>
      <c r="B53" s="66" t="s">
        <v>535</v>
      </c>
      <c r="C53" s="173" t="s">
        <v>83</v>
      </c>
      <c r="G53" s="66"/>
      <c r="H53"/>
      <c r="N53" s="66"/>
    </row>
    <row r="54" spans="1:14" x14ac:dyDescent="0.25">
      <c r="A54" s="66" t="s">
        <v>868</v>
      </c>
      <c r="B54" s="66" t="s">
        <v>537</v>
      </c>
      <c r="C54" s="173" t="s">
        <v>83</v>
      </c>
      <c r="G54" s="66"/>
      <c r="H54"/>
      <c r="N54" s="66"/>
    </row>
    <row r="55" spans="1:14" x14ac:dyDescent="0.25">
      <c r="A55" s="66" t="s">
        <v>869</v>
      </c>
      <c r="B55" s="66" t="s">
        <v>2472</v>
      </c>
      <c r="C55" s="173" t="s">
        <v>83</v>
      </c>
      <c r="G55" s="66"/>
      <c r="H55"/>
      <c r="N55" s="66"/>
    </row>
    <row r="56" spans="1:14" x14ac:dyDescent="0.25">
      <c r="A56" s="66" t="s">
        <v>870</v>
      </c>
      <c r="B56" s="66" t="s">
        <v>540</v>
      </c>
      <c r="C56" s="173" t="s">
        <v>83</v>
      </c>
      <c r="G56" s="66"/>
      <c r="H56"/>
      <c r="N56" s="66"/>
    </row>
    <row r="57" spans="1:14" x14ac:dyDescent="0.25">
      <c r="A57" s="66" t="s">
        <v>871</v>
      </c>
      <c r="B57" s="66" t="s">
        <v>542</v>
      </c>
      <c r="C57" s="173" t="s">
        <v>83</v>
      </c>
      <c r="G57" s="66"/>
      <c r="H57"/>
      <c r="N57" s="66"/>
    </row>
    <row r="58" spans="1:14" x14ac:dyDescent="0.25">
      <c r="A58" s="66" t="s">
        <v>872</v>
      </c>
      <c r="B58" s="66" t="s">
        <v>544</v>
      </c>
      <c r="C58" s="173" t="s">
        <v>83</v>
      </c>
      <c r="G58" s="66"/>
      <c r="H58"/>
      <c r="N58" s="66"/>
    </row>
    <row r="59" spans="1:14" x14ac:dyDescent="0.25">
      <c r="A59" s="66" t="s">
        <v>873</v>
      </c>
      <c r="B59" s="66" t="s">
        <v>546</v>
      </c>
      <c r="C59" s="173" t="s">
        <v>83</v>
      </c>
      <c r="G59" s="66"/>
      <c r="H59"/>
      <c r="N59" s="66"/>
    </row>
    <row r="60" spans="1:14" x14ac:dyDescent="0.25">
      <c r="A60" s="66" t="s">
        <v>874</v>
      </c>
      <c r="B60" s="66" t="s">
        <v>548</v>
      </c>
      <c r="C60" s="173" t="s">
        <v>83</v>
      </c>
      <c r="G60" s="66"/>
      <c r="H60"/>
      <c r="N60" s="66"/>
    </row>
    <row r="61" spans="1:14" x14ac:dyDescent="0.25">
      <c r="A61" s="66" t="s">
        <v>875</v>
      </c>
      <c r="B61" s="66" t="s">
        <v>550</v>
      </c>
      <c r="C61" s="173" t="s">
        <v>83</v>
      </c>
      <c r="G61" s="66"/>
      <c r="H61"/>
      <c r="N61" s="66"/>
    </row>
    <row r="62" spans="1:14" x14ac:dyDescent="0.25">
      <c r="A62" s="66" t="s">
        <v>876</v>
      </c>
      <c r="B62" s="66" t="s">
        <v>552</v>
      </c>
      <c r="C62" s="173" t="s">
        <v>83</v>
      </c>
      <c r="G62" s="66"/>
      <c r="H62"/>
      <c r="N62" s="66"/>
    </row>
    <row r="63" spans="1:14" x14ac:dyDescent="0.25">
      <c r="A63" s="66" t="s">
        <v>877</v>
      </c>
      <c r="B63" s="66" t="s">
        <v>554</v>
      </c>
      <c r="C63" s="173" t="s">
        <v>83</v>
      </c>
      <c r="G63" s="66"/>
      <c r="H63"/>
      <c r="N63" s="66"/>
    </row>
    <row r="64" spans="1:14" x14ac:dyDescent="0.25">
      <c r="A64" s="66" t="s">
        <v>878</v>
      </c>
      <c r="B64" s="66" t="s">
        <v>556</v>
      </c>
      <c r="C64" s="173" t="s">
        <v>83</v>
      </c>
      <c r="G64" s="66"/>
      <c r="H64"/>
      <c r="N64" s="66"/>
    </row>
    <row r="65" spans="1:14" x14ac:dyDescent="0.25">
      <c r="A65" s="66" t="s">
        <v>879</v>
      </c>
      <c r="B65" s="66" t="s">
        <v>3</v>
      </c>
      <c r="C65" s="173" t="s">
        <v>83</v>
      </c>
      <c r="G65" s="66"/>
      <c r="H65"/>
      <c r="N65" s="66"/>
    </row>
    <row r="66" spans="1:14" x14ac:dyDescent="0.25">
      <c r="A66" s="66" t="s">
        <v>880</v>
      </c>
      <c r="B66" s="66" t="s">
        <v>559</v>
      </c>
      <c r="C66" s="173" t="s">
        <v>83</v>
      </c>
      <c r="G66" s="66"/>
      <c r="H66"/>
      <c r="N66" s="66"/>
    </row>
    <row r="67" spans="1:14" x14ac:dyDescent="0.25">
      <c r="A67" s="66" t="s">
        <v>881</v>
      </c>
      <c r="B67" s="66" t="s">
        <v>561</v>
      </c>
      <c r="C67" s="173" t="s">
        <v>83</v>
      </c>
      <c r="G67" s="66"/>
      <c r="H67"/>
      <c r="N67" s="66"/>
    </row>
    <row r="68" spans="1:14" x14ac:dyDescent="0.25">
      <c r="A68" s="66" t="s">
        <v>882</v>
      </c>
      <c r="B68" s="66" t="s">
        <v>563</v>
      </c>
      <c r="C68" s="173" t="s">
        <v>83</v>
      </c>
      <c r="G68" s="66"/>
      <c r="H68"/>
      <c r="N68" s="66"/>
    </row>
    <row r="69" spans="1:14" x14ac:dyDescent="0.25">
      <c r="A69" s="273" t="s">
        <v>883</v>
      </c>
      <c r="B69" s="66" t="s">
        <v>565</v>
      </c>
      <c r="C69" s="173" t="s">
        <v>83</v>
      </c>
      <c r="G69" s="66"/>
      <c r="H69"/>
      <c r="N69" s="66"/>
    </row>
    <row r="70" spans="1:14" x14ac:dyDescent="0.25">
      <c r="A70" s="273" t="s">
        <v>884</v>
      </c>
      <c r="B70" s="66" t="s">
        <v>567</v>
      </c>
      <c r="C70" s="173" t="s">
        <v>83</v>
      </c>
      <c r="G70" s="66"/>
      <c r="H70"/>
      <c r="N70" s="66"/>
    </row>
    <row r="71" spans="1:14" x14ac:dyDescent="0.25">
      <c r="A71" s="273" t="s">
        <v>885</v>
      </c>
      <c r="B71" s="66" t="s">
        <v>569</v>
      </c>
      <c r="C71" s="173" t="s">
        <v>83</v>
      </c>
      <c r="G71" s="66"/>
      <c r="H71"/>
      <c r="N71" s="66"/>
    </row>
    <row r="72" spans="1:14" x14ac:dyDescent="0.25">
      <c r="A72" s="273" t="s">
        <v>886</v>
      </c>
      <c r="B72" s="66" t="s">
        <v>571</v>
      </c>
      <c r="C72" s="173" t="s">
        <v>83</v>
      </c>
      <c r="G72" s="66"/>
      <c r="H72"/>
      <c r="N72" s="66"/>
    </row>
    <row r="73" spans="1:14" x14ac:dyDescent="0.25">
      <c r="A73" s="273" t="s">
        <v>887</v>
      </c>
      <c r="B73" s="66" t="s">
        <v>573</v>
      </c>
      <c r="C73" s="173" t="s">
        <v>83</v>
      </c>
      <c r="G73" s="66"/>
      <c r="H73"/>
      <c r="N73" s="66"/>
    </row>
    <row r="74" spans="1:14" x14ac:dyDescent="0.25">
      <c r="A74" s="273" t="s">
        <v>888</v>
      </c>
      <c r="B74" s="66" t="s">
        <v>575</v>
      </c>
      <c r="C74" s="173" t="s">
        <v>83</v>
      </c>
      <c r="G74" s="66"/>
      <c r="H74"/>
      <c r="N74" s="66"/>
    </row>
    <row r="75" spans="1:14" x14ac:dyDescent="0.25">
      <c r="A75" s="273" t="s">
        <v>889</v>
      </c>
      <c r="B75" s="66" t="s">
        <v>577</v>
      </c>
      <c r="C75" s="173" t="s">
        <v>83</v>
      </c>
      <c r="G75" s="66"/>
      <c r="H75"/>
      <c r="N75" s="66"/>
    </row>
    <row r="76" spans="1:14" x14ac:dyDescent="0.25">
      <c r="A76" s="273" t="s">
        <v>890</v>
      </c>
      <c r="B76" s="66" t="s">
        <v>6</v>
      </c>
      <c r="C76" s="173" t="s">
        <v>83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t="s">
        <v>83</v>
      </c>
      <c r="G78" s="66"/>
      <c r="H78"/>
      <c r="N78" s="66"/>
    </row>
    <row r="79" spans="1:14" x14ac:dyDescent="0.25">
      <c r="A79" s="273" t="s">
        <v>893</v>
      </c>
      <c r="B79" s="66" t="s">
        <v>585</v>
      </c>
      <c r="C79" s="173" t="s">
        <v>83</v>
      </c>
      <c r="G79" s="66"/>
      <c r="H79"/>
      <c r="N79" s="66"/>
    </row>
    <row r="80" spans="1:14" x14ac:dyDescent="0.25">
      <c r="A80" s="273" t="s">
        <v>894</v>
      </c>
      <c r="B80" s="66" t="s">
        <v>2</v>
      </c>
      <c r="C80" s="173">
        <f>SUM(C81:C91)</f>
        <v>0</v>
      </c>
      <c r="G80" s="66"/>
      <c r="H80"/>
      <c r="N80" s="66"/>
    </row>
    <row r="81" spans="1:14" x14ac:dyDescent="0.25">
      <c r="A81" s="273" t="s">
        <v>895</v>
      </c>
      <c r="B81" s="115" t="s">
        <v>146</v>
      </c>
      <c r="C81" s="173">
        <f>SUM(C82:C92)</f>
        <v>0</v>
      </c>
      <c r="G81" s="66"/>
      <c r="H81"/>
      <c r="I81" s="72"/>
      <c r="N81" s="66"/>
    </row>
    <row r="82" spans="1:14" x14ac:dyDescent="0.25">
      <c r="A82" s="273" t="s">
        <v>896</v>
      </c>
      <c r="B82" s="83" t="s">
        <v>320</v>
      </c>
      <c r="C82" s="173" t="s">
        <v>83</v>
      </c>
      <c r="G82" s="66"/>
      <c r="H82"/>
      <c r="I82" s="83"/>
      <c r="N82" s="66"/>
    </row>
    <row r="83" spans="1:14" x14ac:dyDescent="0.25">
      <c r="A83" s="273" t="s">
        <v>897</v>
      </c>
      <c r="B83" s="273" t="s">
        <v>580</v>
      </c>
      <c r="C83" s="173">
        <f>SUM(C84:C86)</f>
        <v>0</v>
      </c>
      <c r="D83" s="273"/>
      <c r="E83" s="273"/>
      <c r="F83" s="273"/>
      <c r="G83" s="273"/>
      <c r="H83" s="256"/>
      <c r="I83" s="259"/>
      <c r="J83" s="273"/>
      <c r="K83" s="273"/>
      <c r="L83" s="273"/>
      <c r="M83" s="273"/>
      <c r="N83" s="273"/>
    </row>
    <row r="84" spans="1:14" x14ac:dyDescent="0.25">
      <c r="A84" s="273" t="s">
        <v>898</v>
      </c>
      <c r="B84" s="83" t="s">
        <v>322</v>
      </c>
      <c r="C84" s="173" t="s">
        <v>83</v>
      </c>
      <c r="G84" s="66"/>
      <c r="H84"/>
      <c r="I84" s="83"/>
      <c r="N84" s="66"/>
    </row>
    <row r="85" spans="1:14" x14ac:dyDescent="0.25">
      <c r="A85" s="273" t="s">
        <v>899</v>
      </c>
      <c r="B85" s="83" t="s">
        <v>324</v>
      </c>
      <c r="C85" s="173" t="s">
        <v>83</v>
      </c>
      <c r="G85" s="66"/>
      <c r="H85"/>
      <c r="I85" s="83"/>
      <c r="N85" s="66"/>
    </row>
    <row r="86" spans="1:14" x14ac:dyDescent="0.25">
      <c r="A86" s="273" t="s">
        <v>900</v>
      </c>
      <c r="B86" s="83" t="s">
        <v>12</v>
      </c>
      <c r="C86" s="173" t="s">
        <v>83</v>
      </c>
      <c r="G86" s="66"/>
      <c r="H86"/>
      <c r="I86" s="83"/>
      <c r="N86" s="66"/>
    </row>
    <row r="87" spans="1:14" x14ac:dyDescent="0.25">
      <c r="A87" s="273" t="s">
        <v>901</v>
      </c>
      <c r="B87" s="83" t="s">
        <v>327</v>
      </c>
      <c r="C87" s="173" t="s">
        <v>83</v>
      </c>
      <c r="G87" s="66"/>
      <c r="H87"/>
      <c r="I87" s="83"/>
      <c r="N87" s="66"/>
    </row>
    <row r="88" spans="1:14" x14ac:dyDescent="0.25">
      <c r="A88" s="273" t="s">
        <v>902</v>
      </c>
      <c r="B88" s="83" t="s">
        <v>329</v>
      </c>
      <c r="C88" s="173" t="s">
        <v>83</v>
      </c>
      <c r="G88" s="66"/>
      <c r="H88"/>
      <c r="I88" s="83"/>
      <c r="N88" s="66"/>
    </row>
    <row r="89" spans="1:14" x14ac:dyDescent="0.25">
      <c r="A89" s="273" t="s">
        <v>903</v>
      </c>
      <c r="B89" s="83" t="s">
        <v>331</v>
      </c>
      <c r="C89" s="173" t="s">
        <v>83</v>
      </c>
      <c r="G89" s="66"/>
      <c r="H89"/>
      <c r="I89" s="83"/>
      <c r="N89" s="66"/>
    </row>
    <row r="90" spans="1:14" x14ac:dyDescent="0.25">
      <c r="A90" s="273" t="s">
        <v>904</v>
      </c>
      <c r="B90" s="83" t="s">
        <v>333</v>
      </c>
      <c r="C90" s="173" t="s">
        <v>83</v>
      </c>
      <c r="G90" s="66"/>
      <c r="H90"/>
      <c r="I90" s="83"/>
      <c r="N90" s="66"/>
    </row>
    <row r="91" spans="1:14" x14ac:dyDescent="0.25">
      <c r="A91" s="273" t="s">
        <v>905</v>
      </c>
      <c r="B91" s="83" t="s">
        <v>335</v>
      </c>
      <c r="C91" s="173" t="s">
        <v>83</v>
      </c>
      <c r="G91" s="66"/>
      <c r="H91"/>
      <c r="I91" s="83"/>
      <c r="N91" s="66"/>
    </row>
    <row r="92" spans="1:14" x14ac:dyDescent="0.25">
      <c r="A92" s="273" t="s">
        <v>906</v>
      </c>
      <c r="B92" s="83" t="s">
        <v>146</v>
      </c>
      <c r="C92" s="173" t="s">
        <v>83</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608</v>
      </c>
      <c r="C104" s="173" t="s">
        <v>83</v>
      </c>
      <c r="G104" s="66"/>
      <c r="H104"/>
      <c r="I104" s="83"/>
      <c r="N104" s="66"/>
    </row>
    <row r="105" spans="1:14" x14ac:dyDescent="0.25">
      <c r="A105" s="66" t="s">
        <v>918</v>
      </c>
      <c r="B105" s="83" t="s">
        <v>608</v>
      </c>
      <c r="C105" s="173" t="s">
        <v>83</v>
      </c>
      <c r="G105" s="66"/>
      <c r="H105"/>
      <c r="I105" s="83"/>
      <c r="N105" s="66"/>
    </row>
    <row r="106" spans="1:14" x14ac:dyDescent="0.25">
      <c r="A106" s="66" t="s">
        <v>919</v>
      </c>
      <c r="B106" s="83" t="s">
        <v>608</v>
      </c>
      <c r="C106" s="173" t="s">
        <v>83</v>
      </c>
      <c r="G106" s="66"/>
      <c r="H106"/>
      <c r="I106" s="83"/>
      <c r="N106" s="66"/>
    </row>
    <row r="107" spans="1:14" x14ac:dyDescent="0.25">
      <c r="A107" s="66" t="s">
        <v>920</v>
      </c>
      <c r="B107" s="83" t="s">
        <v>608</v>
      </c>
      <c r="C107" s="173" t="s">
        <v>83</v>
      </c>
      <c r="G107" s="66"/>
      <c r="H107"/>
      <c r="I107" s="83"/>
      <c r="N107" s="66"/>
    </row>
    <row r="108" spans="1:14" x14ac:dyDescent="0.25">
      <c r="A108" s="66" t="s">
        <v>921</v>
      </c>
      <c r="B108" s="83" t="s">
        <v>608</v>
      </c>
      <c r="C108" s="173" t="s">
        <v>83</v>
      </c>
      <c r="G108" s="66"/>
      <c r="H108"/>
      <c r="I108" s="83"/>
      <c r="N108" s="66"/>
    </row>
    <row r="109" spans="1:14" x14ac:dyDescent="0.25">
      <c r="A109" s="66" t="s">
        <v>922</v>
      </c>
      <c r="B109" s="83" t="s">
        <v>608</v>
      </c>
      <c r="C109" s="173" t="s">
        <v>83</v>
      </c>
      <c r="G109" s="66"/>
      <c r="H109"/>
      <c r="I109" s="83"/>
      <c r="N109" s="66"/>
    </row>
    <row r="110" spans="1:14" x14ac:dyDescent="0.25">
      <c r="A110" s="66" t="s">
        <v>923</v>
      </c>
      <c r="B110" s="83" t="s">
        <v>608</v>
      </c>
      <c r="C110" s="173" t="s">
        <v>83</v>
      </c>
      <c r="G110" s="66"/>
      <c r="H110"/>
      <c r="I110" s="83"/>
      <c r="N110" s="66"/>
    </row>
    <row r="111" spans="1:14" x14ac:dyDescent="0.25">
      <c r="A111" s="66" t="s">
        <v>924</v>
      </c>
      <c r="B111" s="83" t="s">
        <v>608</v>
      </c>
      <c r="C111" s="173" t="s">
        <v>83</v>
      </c>
      <c r="G111" s="66"/>
      <c r="H111"/>
      <c r="I111" s="83"/>
      <c r="N111" s="66"/>
    </row>
    <row r="112" spans="1:14" x14ac:dyDescent="0.25">
      <c r="A112" s="66" t="s">
        <v>925</v>
      </c>
      <c r="B112" s="83" t="s">
        <v>608</v>
      </c>
      <c r="C112" s="173" t="s">
        <v>83</v>
      </c>
      <c r="G112" s="66"/>
      <c r="H112"/>
      <c r="I112" s="83"/>
      <c r="N112" s="66"/>
    </row>
    <row r="113" spans="1:14" x14ac:dyDescent="0.25">
      <c r="A113" s="66" t="s">
        <v>926</v>
      </c>
      <c r="B113" s="83" t="s">
        <v>608</v>
      </c>
      <c r="C113" s="173" t="s">
        <v>83</v>
      </c>
      <c r="G113" s="66"/>
      <c r="H113"/>
      <c r="I113" s="83"/>
      <c r="N113" s="66"/>
    </row>
    <row r="114" spans="1:14" x14ac:dyDescent="0.25">
      <c r="A114" s="66" t="s">
        <v>927</v>
      </c>
      <c r="B114" s="83" t="s">
        <v>608</v>
      </c>
      <c r="C114" s="173" t="s">
        <v>83</v>
      </c>
      <c r="G114" s="66"/>
      <c r="H114"/>
      <c r="I114" s="83"/>
      <c r="N114" s="66"/>
    </row>
    <row r="115" spans="1:14" x14ac:dyDescent="0.25">
      <c r="A115" s="66" t="s">
        <v>928</v>
      </c>
      <c r="B115" s="83" t="s">
        <v>608</v>
      </c>
      <c r="C115" s="173" t="s">
        <v>83</v>
      </c>
      <c r="G115" s="66"/>
      <c r="H115"/>
      <c r="I115" s="83"/>
      <c r="N115" s="66"/>
    </row>
    <row r="116" spans="1:14" x14ac:dyDescent="0.25">
      <c r="A116" s="66" t="s">
        <v>929</v>
      </c>
      <c r="B116" s="83" t="s">
        <v>608</v>
      </c>
      <c r="C116" s="173" t="s">
        <v>83</v>
      </c>
      <c r="G116" s="66"/>
      <c r="H116"/>
      <c r="I116" s="83"/>
      <c r="N116" s="66"/>
    </row>
    <row r="117" spans="1:14" x14ac:dyDescent="0.25">
      <c r="A117" s="66" t="s">
        <v>930</v>
      </c>
      <c r="B117" s="83" t="s">
        <v>608</v>
      </c>
      <c r="C117" s="173" t="s">
        <v>83</v>
      </c>
      <c r="G117" s="66"/>
      <c r="H117"/>
      <c r="I117" s="83"/>
      <c r="N117" s="66"/>
    </row>
    <row r="118" spans="1:14" x14ac:dyDescent="0.25">
      <c r="A118" s="66" t="s">
        <v>931</v>
      </c>
      <c r="B118" s="83" t="s">
        <v>608</v>
      </c>
      <c r="C118" s="173" t="s">
        <v>83</v>
      </c>
      <c r="G118" s="66"/>
      <c r="H118"/>
      <c r="I118" s="83"/>
      <c r="N118" s="66"/>
    </row>
    <row r="119" spans="1:14" x14ac:dyDescent="0.25">
      <c r="A119" s="66" t="s">
        <v>932</v>
      </c>
      <c r="B119" s="83" t="s">
        <v>608</v>
      </c>
      <c r="C119" s="173" t="s">
        <v>83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t="s">
        <v>83</v>
      </c>
      <c r="D130"/>
      <c r="E130"/>
      <c r="F130"/>
      <c r="G130"/>
      <c r="H130"/>
      <c r="K130" s="108"/>
      <c r="L130" s="108"/>
      <c r="M130" s="108"/>
      <c r="N130" s="108"/>
    </row>
    <row r="131" spans="1:14" x14ac:dyDescent="0.25">
      <c r="A131" s="66" t="s">
        <v>943</v>
      </c>
      <c r="B131" s="66" t="s">
        <v>643</v>
      </c>
      <c r="C131" s="173" t="e">
        <f>100%-C130</f>
        <v>#VALUE!</v>
      </c>
      <c r="D131"/>
      <c r="E131"/>
      <c r="F131"/>
      <c r="G131"/>
      <c r="H131"/>
      <c r="K131" s="108"/>
      <c r="L131" s="108"/>
      <c r="M131" s="108"/>
      <c r="N131" s="108"/>
    </row>
    <row r="132" spans="1:14" x14ac:dyDescent="0.25">
      <c r="A132" s="66" t="s">
        <v>944</v>
      </c>
      <c r="B132" s="66" t="s">
        <v>146</v>
      </c>
      <c r="C132" s="173" t="s">
        <v>83</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t="s">
        <v>83</v>
      </c>
      <c r="D148" s="118"/>
      <c r="E148" s="118"/>
      <c r="F148" s="193" t="str">
        <f>IF($C$152=0,"",IF(C148="[for completion]","",C148/$C$152))</f>
        <v/>
      </c>
      <c r="G148" s="91"/>
      <c r="H148"/>
      <c r="I148" s="83"/>
      <c r="K148" s="118"/>
      <c r="L148" s="118"/>
      <c r="M148" s="92"/>
      <c r="N148" s="91"/>
    </row>
    <row r="149" spans="1:14" x14ac:dyDescent="0.25">
      <c r="A149" s="66" t="s">
        <v>961</v>
      </c>
      <c r="B149" s="83" t="s">
        <v>962</v>
      </c>
      <c r="C149" s="179" t="s">
        <v>83</v>
      </c>
      <c r="D149" s="118"/>
      <c r="E149" s="118"/>
      <c r="F149" s="193" t="str">
        <f>IF($C$152=0,"",IF(C149="[for completion]","",C149/$C$152))</f>
        <v/>
      </c>
      <c r="G149" s="91"/>
      <c r="H149"/>
      <c r="I149" s="83"/>
      <c r="K149" s="118"/>
      <c r="L149" s="118"/>
      <c r="M149" s="92"/>
      <c r="N149" s="91"/>
    </row>
    <row r="150" spans="1:14" x14ac:dyDescent="0.25">
      <c r="A150" s="66" t="s">
        <v>963</v>
      </c>
      <c r="B150" s="83" t="s">
        <v>964</v>
      </c>
      <c r="C150" s="179" t="s">
        <v>83</v>
      </c>
      <c r="D150" s="118"/>
      <c r="E150" s="118"/>
      <c r="F150" s="193" t="str">
        <f>IF($C$152=0,"",IF(C150="[for completion]","",C150/$C$152))</f>
        <v/>
      </c>
      <c r="G150" s="91"/>
      <c r="H150"/>
      <c r="I150" s="83"/>
      <c r="K150" s="118"/>
      <c r="L150" s="118"/>
      <c r="M150" s="92"/>
      <c r="N150" s="91"/>
    </row>
    <row r="151" spans="1:14" ht="15" customHeight="1" x14ac:dyDescent="0.25">
      <c r="A151" s="66" t="s">
        <v>965</v>
      </c>
      <c r="B151" s="83" t="s">
        <v>966</v>
      </c>
      <c r="C151" s="179" t="s">
        <v>83</v>
      </c>
      <c r="D151" s="118"/>
      <c r="E151" s="118"/>
      <c r="F151" s="193" t="str">
        <f>IF($C$152=0,"",IF(C151="[for completion]","",C151/$C$152))</f>
        <v/>
      </c>
      <c r="G151" s="91"/>
      <c r="H151"/>
      <c r="I151" s="83"/>
      <c r="K151" s="118"/>
      <c r="L151" s="118"/>
      <c r="M151" s="92"/>
      <c r="N151" s="91"/>
    </row>
    <row r="152" spans="1:14" ht="15" customHeight="1" x14ac:dyDescent="0.25">
      <c r="A152" s="66" t="s">
        <v>967</v>
      </c>
      <c r="B152" s="93" t="s">
        <v>148</v>
      </c>
      <c r="C152" s="181">
        <f>SUM(C148:C151)</f>
        <v>0</v>
      </c>
      <c r="D152" s="118"/>
      <c r="E152" s="118"/>
      <c r="F152" s="173">
        <f>SUM(F148:F151)</f>
        <v>0</v>
      </c>
      <c r="G152" s="91"/>
      <c r="H152"/>
      <c r="I152" s="83"/>
      <c r="K152" s="118"/>
      <c r="L152" s="118"/>
      <c r="M152" s="92"/>
      <c r="N152" s="91"/>
    </row>
    <row r="153" spans="1:14" ht="15" customHeight="1" outlineLevel="1" x14ac:dyDescent="0.25">
      <c r="A153" s="66" t="s">
        <v>968</v>
      </c>
      <c r="B153" s="95" t="s">
        <v>969</v>
      </c>
      <c r="D153" s="118"/>
      <c r="E153" s="118"/>
      <c r="F153" s="193"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193"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193" t="str">
        <f t="shared" si="2"/>
        <v/>
      </c>
      <c r="G155" s="91"/>
      <c r="H155"/>
      <c r="I155" s="83"/>
      <c r="K155" s="118"/>
      <c r="L155" s="118"/>
      <c r="M155" s="92"/>
      <c r="N155" s="91"/>
    </row>
    <row r="156" spans="1:14" ht="15" customHeight="1" outlineLevel="1" x14ac:dyDescent="0.25">
      <c r="A156" s="66" t="s">
        <v>974</v>
      </c>
      <c r="B156" s="95" t="s">
        <v>975</v>
      </c>
      <c r="D156" s="118"/>
      <c r="E156" s="118"/>
      <c r="F156" s="193" t="str">
        <f t="shared" si="2"/>
        <v/>
      </c>
      <c r="G156" s="91"/>
      <c r="H156"/>
      <c r="I156" s="83"/>
      <c r="K156" s="118"/>
      <c r="L156" s="118"/>
      <c r="M156" s="92"/>
      <c r="N156" s="91"/>
    </row>
    <row r="157" spans="1:14" ht="15" customHeight="1" outlineLevel="1" x14ac:dyDescent="0.25">
      <c r="A157" s="66" t="s">
        <v>976</v>
      </c>
      <c r="B157" s="95" t="s">
        <v>977</v>
      </c>
      <c r="D157" s="118"/>
      <c r="E157" s="118"/>
      <c r="F157" s="193" t="str">
        <f t="shared" si="2"/>
        <v/>
      </c>
      <c r="G157" s="91"/>
      <c r="H157"/>
      <c r="I157" s="83"/>
      <c r="K157" s="118"/>
      <c r="L157" s="118"/>
      <c r="M157" s="92"/>
      <c r="N157" s="91"/>
    </row>
    <row r="158" spans="1:14" ht="15" customHeight="1" outlineLevel="1" x14ac:dyDescent="0.25">
      <c r="A158" s="66" t="s">
        <v>978</v>
      </c>
      <c r="B158" s="95" t="s">
        <v>979</v>
      </c>
      <c r="D158" s="118"/>
      <c r="E158" s="118"/>
      <c r="F158" s="193" t="str">
        <f t="shared" si="2"/>
        <v/>
      </c>
      <c r="G158" s="91"/>
      <c r="H158"/>
      <c r="I158" s="83"/>
      <c r="K158" s="118"/>
      <c r="L158" s="118"/>
      <c r="M158" s="92"/>
      <c r="N158" s="91"/>
    </row>
    <row r="159" spans="1:14" ht="15" customHeight="1" outlineLevel="1" x14ac:dyDescent="0.25">
      <c r="A159" s="66" t="s">
        <v>980</v>
      </c>
      <c r="B159" s="95" t="s">
        <v>981</v>
      </c>
      <c r="D159" s="118"/>
      <c r="E159" s="118"/>
      <c r="F159" s="193"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3257</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v>0</v>
      </c>
      <c r="D57" s="115"/>
      <c r="F57" s="115"/>
      <c r="G57" s="66"/>
    </row>
    <row r="58" spans="1:7" x14ac:dyDescent="0.25">
      <c r="A58" s="273" t="s">
        <v>1057</v>
      </c>
      <c r="B58" s="115" t="s">
        <v>146</v>
      </c>
      <c r="C58" s="175">
        <f>SUM(C59:C69)</f>
        <v>0</v>
      </c>
      <c r="D58" s="115"/>
      <c r="F58" s="115"/>
      <c r="G58" s="66"/>
    </row>
    <row r="59" spans="1:7" x14ac:dyDescent="0.25">
      <c r="A59" s="273" t="s">
        <v>1058</v>
      </c>
      <c r="B59" s="83" t="s">
        <v>320</v>
      </c>
      <c r="C59" s="173" t="s">
        <v>83</v>
      </c>
      <c r="D59" s="115"/>
      <c r="F59" s="115"/>
      <c r="G59" s="66"/>
    </row>
    <row r="60" spans="1:7" x14ac:dyDescent="0.25">
      <c r="A60" s="273" t="s">
        <v>1059</v>
      </c>
      <c r="B60" s="273" t="s">
        <v>580</v>
      </c>
      <c r="C60" s="173">
        <v>0</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s">
        <v>83</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3314</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3315</v>
      </c>
      <c r="C121" s="179" t="s">
        <v>83</v>
      </c>
      <c r="D121" s="180" t="s">
        <v>83</v>
      </c>
      <c r="E121" s="80"/>
      <c r="F121" s="193" t="str">
        <f t="shared" si="0"/>
        <v/>
      </c>
      <c r="G121" s="193" t="str">
        <f t="shared" si="1"/>
        <v/>
      </c>
    </row>
    <row r="122" spans="1:7" x14ac:dyDescent="0.25">
      <c r="A122" s="66" t="s">
        <v>1119</v>
      </c>
      <c r="B122" s="83" t="s">
        <v>3316</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3317</v>
      </c>
      <c r="C190" s="173" t="s">
        <v>83</v>
      </c>
      <c r="E190" s="103"/>
      <c r="F190" s="103"/>
      <c r="G190" s="103"/>
    </row>
    <row r="191" spans="1:7" x14ac:dyDescent="0.25">
      <c r="A191" s="66" t="s">
        <v>1184</v>
      </c>
      <c r="B191" s="83" t="s">
        <v>3318</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46"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ht="210" x14ac:dyDescent="0.25">
      <c r="A52" s="1" t="s">
        <v>2451</v>
      </c>
      <c r="B52" s="80" t="s">
        <v>1252</v>
      </c>
      <c r="C52" s="342" t="s">
        <v>2497</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election activeCell="H5" sqref="H5"/>
    </sheetView>
  </sheetViews>
  <sheetFormatPr baseColWidth="10" defaultColWidth="11.42578125" defaultRowHeight="15" x14ac:dyDescent="0.25"/>
  <cols>
    <col min="1" max="1" width="46" style="347" customWidth="1"/>
    <col min="2" max="2" width="11.5703125" style="347" customWidth="1"/>
    <col min="3" max="3" width="15.7109375" style="429" customWidth="1"/>
    <col min="4" max="8" width="15.7109375" style="347" customWidth="1"/>
    <col min="9" max="9" width="16.7109375" style="347" customWidth="1"/>
    <col min="10" max="10" width="17.7109375" style="347" customWidth="1"/>
    <col min="11" max="11" width="27" style="347" customWidth="1"/>
    <col min="12" max="12" width="38.140625" style="347" customWidth="1"/>
    <col min="13" max="13" width="37.85546875" style="347" customWidth="1"/>
    <col min="14" max="1024" width="11.42578125" style="347" customWidth="1"/>
    <col min="1025" max="16384" width="11.42578125" style="430"/>
  </cols>
  <sheetData>
    <row r="1" spans="1:12" ht="15.75" customHeight="1" thickBot="1" x14ac:dyDescent="0.3">
      <c r="A1" s="343" t="s">
        <v>2498</v>
      </c>
      <c r="B1" s="344" t="s">
        <v>2499</v>
      </c>
      <c r="C1" s="345"/>
      <c r="D1" s="344"/>
      <c r="E1" s="344"/>
      <c r="F1" s="344"/>
      <c r="G1" s="344"/>
      <c r="H1" s="346"/>
    </row>
    <row r="2" spans="1:12" ht="12.75" customHeight="1" x14ac:dyDescent="0.25">
      <c r="A2" s="348" t="s">
        <v>2500</v>
      </c>
      <c r="B2" s="349" t="s">
        <v>2501</v>
      </c>
      <c r="C2" s="350">
        <v>16223.113187999999</v>
      </c>
      <c r="D2" s="351" t="s">
        <v>2502</v>
      </c>
      <c r="E2" s="351"/>
      <c r="F2" s="351"/>
      <c r="G2" s="349" t="s">
        <v>2501</v>
      </c>
      <c r="H2" s="350">
        <v>11167.238662</v>
      </c>
      <c r="K2" s="352"/>
      <c r="L2" s="352"/>
    </row>
    <row r="3" spans="1:12" ht="15" customHeight="1" x14ac:dyDescent="0.25">
      <c r="A3" s="353" t="s">
        <v>2503</v>
      </c>
      <c r="B3" s="349" t="s">
        <v>2504</v>
      </c>
      <c r="C3" s="350">
        <v>4.5999999999999996</v>
      </c>
      <c r="D3" s="494" t="s">
        <v>2505</v>
      </c>
      <c r="E3" s="488"/>
      <c r="F3" s="488"/>
      <c r="G3" s="354" t="s">
        <v>2504</v>
      </c>
      <c r="H3" s="350">
        <v>3.3</v>
      </c>
      <c r="K3" s="355"/>
      <c r="L3" s="355"/>
    </row>
    <row r="4" spans="1:12" ht="15" customHeight="1" x14ac:dyDescent="0.25">
      <c r="A4" s="353" t="s">
        <v>2506</v>
      </c>
      <c r="B4" s="354" t="s">
        <v>2507</v>
      </c>
      <c r="C4" s="356">
        <v>100</v>
      </c>
      <c r="D4" s="494" t="s">
        <v>2508</v>
      </c>
      <c r="E4" s="488"/>
      <c r="F4" s="488"/>
      <c r="G4" s="349" t="s">
        <v>2509</v>
      </c>
      <c r="H4" s="356" t="s">
        <v>2510</v>
      </c>
      <c r="K4" s="357"/>
      <c r="L4" s="357"/>
    </row>
    <row r="5" spans="1:12" ht="15" customHeight="1" x14ac:dyDescent="0.25">
      <c r="A5" s="353" t="s">
        <v>2511</v>
      </c>
      <c r="B5" s="358"/>
      <c r="C5" s="356" t="s">
        <v>2510</v>
      </c>
      <c r="D5" s="494" t="s">
        <v>2512</v>
      </c>
      <c r="E5" s="488"/>
      <c r="F5" s="488"/>
      <c r="G5" s="354" t="s">
        <v>2513</v>
      </c>
      <c r="H5" s="476">
        <v>12</v>
      </c>
      <c r="K5" s="357"/>
      <c r="L5" s="357"/>
    </row>
    <row r="6" spans="1:12" ht="15" customHeight="1" x14ac:dyDescent="0.25">
      <c r="A6" s="353" t="s">
        <v>2514</v>
      </c>
      <c r="B6" s="349" t="s">
        <v>2509</v>
      </c>
      <c r="C6" s="356" t="s">
        <v>2515</v>
      </c>
      <c r="D6" s="494" t="s">
        <v>2516</v>
      </c>
      <c r="E6" s="488"/>
      <c r="F6" s="488"/>
      <c r="G6" s="354" t="s">
        <v>2509</v>
      </c>
      <c r="H6" s="359" t="s">
        <v>2510</v>
      </c>
      <c r="K6" s="357"/>
      <c r="L6" s="357"/>
    </row>
    <row r="7" spans="1:12" ht="15" customHeight="1" thickBot="1" x14ac:dyDescent="0.3">
      <c r="A7" s="360" t="s">
        <v>2517</v>
      </c>
      <c r="B7" s="354" t="s">
        <v>2507</v>
      </c>
      <c r="C7" s="356" t="s">
        <v>2515</v>
      </c>
      <c r="D7" s="495" t="s">
        <v>2518</v>
      </c>
      <c r="E7" s="492"/>
      <c r="F7" s="492"/>
      <c r="G7" s="361" t="s">
        <v>2509</v>
      </c>
      <c r="H7" s="362" t="s">
        <v>2515</v>
      </c>
      <c r="K7" s="357"/>
      <c r="L7" s="357"/>
    </row>
    <row r="8" spans="1:12" ht="15" customHeight="1" thickBot="1" x14ac:dyDescent="0.3">
      <c r="A8" s="363" t="s">
        <v>2519</v>
      </c>
      <c r="B8" s="349" t="s">
        <v>2507</v>
      </c>
      <c r="C8" s="350">
        <v>2</v>
      </c>
      <c r="D8" s="364"/>
      <c r="E8" s="364"/>
      <c r="F8" s="364"/>
      <c r="G8" s="364"/>
      <c r="H8" s="364"/>
      <c r="K8" s="357"/>
      <c r="L8" s="357"/>
    </row>
    <row r="9" spans="1:12" ht="15" customHeight="1" thickBot="1" x14ac:dyDescent="0.3">
      <c r="A9" s="353" t="s">
        <v>2520</v>
      </c>
      <c r="B9" s="349" t="s">
        <v>2509</v>
      </c>
      <c r="C9" s="356" t="s">
        <v>2515</v>
      </c>
      <c r="D9" s="496" t="s">
        <v>2521</v>
      </c>
      <c r="E9" s="497"/>
      <c r="F9" s="497"/>
      <c r="G9" s="365" t="s">
        <v>2501</v>
      </c>
      <c r="H9" s="366">
        <v>2293.6909580000001</v>
      </c>
    </row>
    <row r="10" spans="1:12" ht="15" customHeight="1" thickBot="1" x14ac:dyDescent="0.3">
      <c r="A10" s="353" t="s">
        <v>2522</v>
      </c>
      <c r="B10" s="349" t="s">
        <v>2509</v>
      </c>
      <c r="C10" s="356" t="s">
        <v>2515</v>
      </c>
      <c r="D10" s="364"/>
      <c r="E10" s="364"/>
      <c r="F10" s="364"/>
      <c r="G10" s="364"/>
      <c r="H10" s="364"/>
    </row>
    <row r="11" spans="1:12" ht="15" customHeight="1" x14ac:dyDescent="0.25">
      <c r="A11" s="360" t="s">
        <v>2523</v>
      </c>
      <c r="B11" s="354" t="s">
        <v>2524</v>
      </c>
      <c r="C11" s="356" t="s">
        <v>2515</v>
      </c>
      <c r="D11" s="367"/>
      <c r="E11" s="368"/>
      <c r="F11" s="369" t="s">
        <v>2525</v>
      </c>
      <c r="G11" s="370" t="s">
        <v>485</v>
      </c>
      <c r="H11" s="371" t="s">
        <v>487</v>
      </c>
      <c r="I11" s="372"/>
      <c r="J11" s="373"/>
      <c r="K11" s="374"/>
    </row>
    <row r="12" spans="1:12" ht="15" customHeight="1" x14ac:dyDescent="0.25">
      <c r="A12" s="353" t="s">
        <v>2526</v>
      </c>
      <c r="B12" s="349" t="s">
        <v>2509</v>
      </c>
      <c r="C12" s="356" t="s">
        <v>2515</v>
      </c>
      <c r="D12" s="487" t="s">
        <v>2527</v>
      </c>
      <c r="E12" s="488"/>
      <c r="F12" s="489"/>
      <c r="G12" s="375">
        <v>28321</v>
      </c>
      <c r="H12" s="376">
        <v>1386</v>
      </c>
    </row>
    <row r="13" spans="1:12" ht="15" customHeight="1" thickBot="1" x14ac:dyDescent="0.3">
      <c r="A13" s="377" t="s">
        <v>2528</v>
      </c>
      <c r="B13" s="378" t="s">
        <v>2501</v>
      </c>
      <c r="C13" s="379">
        <v>6768.4659409999986</v>
      </c>
      <c r="D13" s="380" t="s">
        <v>2529</v>
      </c>
      <c r="E13" s="381"/>
      <c r="F13" s="382"/>
      <c r="G13" s="375">
        <v>37177</v>
      </c>
      <c r="H13" s="376">
        <v>2160</v>
      </c>
    </row>
    <row r="14" spans="1:12" ht="15" customHeight="1" thickBot="1" x14ac:dyDescent="0.3">
      <c r="A14" s="383" t="s">
        <v>2530</v>
      </c>
      <c r="B14" s="369" t="s">
        <v>2531</v>
      </c>
      <c r="C14" s="379">
        <v>1026.7135780000001</v>
      </c>
      <c r="D14" s="490" t="s">
        <v>2532</v>
      </c>
      <c r="E14" s="488"/>
      <c r="F14" s="489"/>
      <c r="G14" s="375">
        <v>34129</v>
      </c>
      <c r="H14" s="376">
        <v>2314</v>
      </c>
      <c r="I14" s="384"/>
      <c r="J14" s="384"/>
    </row>
    <row r="15" spans="1:12" ht="19.5" customHeight="1" x14ac:dyDescent="0.25">
      <c r="A15" s="385" t="s">
        <v>2533</v>
      </c>
      <c r="B15" s="369"/>
      <c r="C15" s="386"/>
      <c r="D15" s="490" t="s">
        <v>2534</v>
      </c>
      <c r="E15" s="488"/>
      <c r="F15" s="489"/>
      <c r="G15" s="387">
        <v>2678.88609</v>
      </c>
      <c r="H15" s="388"/>
    </row>
    <row r="16" spans="1:12" ht="15.75" customHeight="1" thickBot="1" x14ac:dyDescent="0.3">
      <c r="A16" s="389" t="s">
        <v>2535</v>
      </c>
      <c r="B16" s="349" t="s">
        <v>2501</v>
      </c>
      <c r="C16" s="390">
        <v>50</v>
      </c>
      <c r="D16" s="491" t="s">
        <v>2536</v>
      </c>
      <c r="E16" s="492"/>
      <c r="F16" s="493"/>
      <c r="G16" s="391">
        <v>3717.62347</v>
      </c>
      <c r="H16" s="364"/>
    </row>
    <row r="17" spans="1:12" ht="12.75" customHeight="1" thickBot="1" x14ac:dyDescent="0.3">
      <c r="A17" s="392" t="s">
        <v>2537</v>
      </c>
      <c r="B17" s="378" t="s">
        <v>2501</v>
      </c>
      <c r="C17" s="393">
        <v>0</v>
      </c>
      <c r="D17" s="394"/>
      <c r="E17" s="394"/>
      <c r="F17" s="394"/>
      <c r="G17" s="394" t="s">
        <v>2525</v>
      </c>
      <c r="H17" s="364"/>
    </row>
    <row r="18" spans="1:12" ht="15" customHeight="1" x14ac:dyDescent="0.25">
      <c r="A18" s="383" t="s">
        <v>2538</v>
      </c>
      <c r="B18" s="369" t="s">
        <v>2539</v>
      </c>
      <c r="C18" s="395" t="str">
        <f>IF(C20&lt;&gt;0,"Y","N")</f>
        <v>N</v>
      </c>
      <c r="D18" s="396"/>
      <c r="E18" s="396"/>
      <c r="F18" s="396"/>
      <c r="G18" s="396"/>
      <c r="H18" s="388"/>
      <c r="I18" s="384"/>
      <c r="J18" s="384"/>
    </row>
    <row r="19" spans="1:12" ht="12.75" customHeight="1" x14ac:dyDescent="0.25">
      <c r="A19" s="353" t="s">
        <v>2540</v>
      </c>
      <c r="B19" s="349" t="s">
        <v>2541</v>
      </c>
      <c r="C19" s="397"/>
      <c r="D19" s="396"/>
      <c r="E19" s="396"/>
      <c r="F19" s="396"/>
      <c r="G19" s="396"/>
      <c r="H19" s="388"/>
    </row>
    <row r="20" spans="1:12" ht="12.75" customHeight="1" thickBot="1" x14ac:dyDescent="0.3">
      <c r="A20" s="392" t="s">
        <v>2542</v>
      </c>
      <c r="B20" s="378" t="s">
        <v>2501</v>
      </c>
      <c r="C20" s="398">
        <v>0</v>
      </c>
      <c r="D20" s="394"/>
      <c r="E20" s="394"/>
      <c r="F20" s="394"/>
      <c r="G20" s="396"/>
      <c r="H20" s="388"/>
      <c r="I20" s="384"/>
      <c r="J20" s="384"/>
    </row>
    <row r="21" spans="1:12" ht="15" customHeight="1" x14ac:dyDescent="0.25">
      <c r="A21" s="399" t="s">
        <v>2543</v>
      </c>
      <c r="B21" s="400" t="s">
        <v>2501</v>
      </c>
      <c r="C21" s="401" t="s">
        <v>2544</v>
      </c>
      <c r="D21" s="402" t="s">
        <v>2545</v>
      </c>
      <c r="E21" s="403"/>
      <c r="F21" s="403"/>
      <c r="G21" s="364"/>
      <c r="H21" s="364"/>
    </row>
    <row r="22" spans="1:12" ht="15" customHeight="1" x14ac:dyDescent="0.25">
      <c r="A22" s="404" t="s">
        <v>213</v>
      </c>
      <c r="B22" s="405"/>
      <c r="C22" s="406">
        <v>10519.514332999999</v>
      </c>
      <c r="D22" s="356">
        <v>13723.699646999999</v>
      </c>
      <c r="E22" s="403"/>
      <c r="F22" s="403"/>
      <c r="G22" s="364"/>
      <c r="H22" s="364"/>
    </row>
    <row r="23" spans="1:12" ht="12.75" customHeight="1" x14ac:dyDescent="0.25">
      <c r="A23" s="407" t="s">
        <v>1437</v>
      </c>
      <c r="B23" s="354"/>
      <c r="C23" s="406">
        <v>0</v>
      </c>
      <c r="D23" s="356">
        <v>0</v>
      </c>
      <c r="E23" s="408"/>
      <c r="F23" s="408"/>
      <c r="G23" s="409"/>
      <c r="H23" s="364"/>
    </row>
    <row r="24" spans="1:12" ht="12.75" customHeight="1" x14ac:dyDescent="0.25">
      <c r="A24" s="407" t="s">
        <v>1438</v>
      </c>
      <c r="B24" s="354"/>
      <c r="C24" s="406">
        <v>0</v>
      </c>
      <c r="D24" s="356">
        <v>156.77131700000001</v>
      </c>
      <c r="E24" s="408"/>
      <c r="F24" s="408"/>
      <c r="G24" s="394"/>
      <c r="H24" s="364"/>
    </row>
    <row r="25" spans="1:12" ht="12.75" customHeight="1" x14ac:dyDescent="0.25">
      <c r="A25" s="410" t="s">
        <v>1439</v>
      </c>
      <c r="B25" s="354"/>
      <c r="C25" s="406">
        <v>0</v>
      </c>
      <c r="D25" s="356">
        <v>29.256208000000001</v>
      </c>
      <c r="E25" s="408"/>
      <c r="F25" s="408"/>
      <c r="G25" s="411"/>
      <c r="H25" s="364"/>
    </row>
    <row r="26" spans="1:12" ht="15.75" customHeight="1" x14ac:dyDescent="0.25">
      <c r="A26" s="410" t="s">
        <v>224</v>
      </c>
      <c r="B26" s="354"/>
      <c r="C26" s="406">
        <v>0</v>
      </c>
      <c r="D26" s="356">
        <v>0</v>
      </c>
      <c r="E26" s="408"/>
      <c r="F26" s="408"/>
      <c r="G26" s="411"/>
      <c r="H26" s="364"/>
    </row>
    <row r="27" spans="1:12" ht="12.75" customHeight="1" x14ac:dyDescent="0.25">
      <c r="A27" s="410" t="s">
        <v>226</v>
      </c>
      <c r="B27" s="354"/>
      <c r="C27" s="406">
        <v>0</v>
      </c>
      <c r="D27" s="356">
        <v>0</v>
      </c>
      <c r="E27" s="408"/>
      <c r="F27" s="408"/>
      <c r="G27" s="411"/>
      <c r="H27" s="364"/>
    </row>
    <row r="28" spans="1:12" ht="12.75" customHeight="1" x14ac:dyDescent="0.25">
      <c r="A28" s="410" t="s">
        <v>1440</v>
      </c>
      <c r="B28" s="354"/>
      <c r="C28" s="406">
        <v>0</v>
      </c>
      <c r="D28" s="356">
        <v>1015.795855</v>
      </c>
      <c r="E28" s="408"/>
      <c r="F28" s="408"/>
      <c r="G28" s="411"/>
      <c r="H28" s="364"/>
    </row>
    <row r="29" spans="1:12" ht="12.75" customHeight="1" x14ac:dyDescent="0.25">
      <c r="A29" s="410" t="s">
        <v>228</v>
      </c>
      <c r="B29" s="354"/>
      <c r="C29" s="406">
        <v>0</v>
      </c>
      <c r="D29" s="356">
        <v>0</v>
      </c>
      <c r="E29" s="408"/>
      <c r="F29" s="408"/>
      <c r="G29" s="411" t="s">
        <v>2525</v>
      </c>
      <c r="H29" s="388"/>
      <c r="K29" s="384"/>
      <c r="L29" s="384"/>
    </row>
    <row r="30" spans="1:12" ht="15" customHeight="1" x14ac:dyDescent="0.25">
      <c r="A30" s="410" t="s">
        <v>1447</v>
      </c>
      <c r="B30" s="354"/>
      <c r="C30" s="406">
        <v>0</v>
      </c>
      <c r="D30" s="356">
        <v>0.49025299999999999</v>
      </c>
      <c r="E30" s="408"/>
      <c r="F30" s="408"/>
      <c r="G30" s="412"/>
      <c r="H30" s="364"/>
      <c r="J30" s="372"/>
      <c r="K30" s="373"/>
    </row>
    <row r="31" spans="1:12" ht="12.75" customHeight="1" x14ac:dyDescent="0.25">
      <c r="A31" s="410" t="s">
        <v>217</v>
      </c>
      <c r="B31" s="354"/>
      <c r="C31" s="406">
        <v>0</v>
      </c>
      <c r="D31" s="356">
        <v>0</v>
      </c>
      <c r="E31" s="408"/>
      <c r="F31" s="408"/>
      <c r="G31" s="394"/>
      <c r="H31" s="364"/>
      <c r="J31" s="355"/>
      <c r="K31" s="373"/>
    </row>
    <row r="32" spans="1:12" ht="12.75" customHeight="1" x14ac:dyDescent="0.25">
      <c r="A32" s="410" t="s">
        <v>232</v>
      </c>
      <c r="B32" s="354"/>
      <c r="C32" s="406">
        <v>0</v>
      </c>
      <c r="D32" s="356">
        <v>0</v>
      </c>
      <c r="E32" s="408"/>
      <c r="F32" s="408"/>
      <c r="G32" s="394"/>
      <c r="H32" s="364"/>
    </row>
    <row r="33" spans="1:12" ht="12.75" customHeight="1" thickBot="1" x14ac:dyDescent="0.3">
      <c r="A33" s="413" t="s">
        <v>1441</v>
      </c>
      <c r="B33" s="361"/>
      <c r="C33" s="414">
        <v>647.72432900000001</v>
      </c>
      <c r="D33" s="379">
        <v>1297.0999079999999</v>
      </c>
      <c r="E33" s="408"/>
      <c r="F33" s="408"/>
      <c r="G33" s="394"/>
      <c r="H33" s="364"/>
    </row>
    <row r="34" spans="1:12" ht="12.75" customHeight="1" x14ac:dyDescent="0.25">
      <c r="A34" s="415" t="s">
        <v>2546</v>
      </c>
      <c r="B34" s="416"/>
      <c r="C34" s="370" t="s">
        <v>2547</v>
      </c>
      <c r="D34" s="417" t="s">
        <v>2548</v>
      </c>
      <c r="E34" s="418" t="s">
        <v>2549</v>
      </c>
      <c r="F34" s="418" t="s">
        <v>2550</v>
      </c>
      <c r="G34" s="371" t="s">
        <v>2551</v>
      </c>
      <c r="H34" s="364"/>
    </row>
    <row r="35" spans="1:12" ht="12.75" customHeight="1" thickBot="1" x14ac:dyDescent="0.3">
      <c r="A35" s="419" t="s">
        <v>2552</v>
      </c>
      <c r="B35" s="420"/>
      <c r="C35" s="421" t="s">
        <v>2553</v>
      </c>
      <c r="D35" s="421" t="s">
        <v>2553</v>
      </c>
      <c r="E35" s="421" t="s">
        <v>2553</v>
      </c>
      <c r="F35" s="421"/>
      <c r="G35" s="421"/>
      <c r="H35" s="364"/>
    </row>
    <row r="36" spans="1:12" ht="15" customHeight="1" x14ac:dyDescent="0.25">
      <c r="A36" s="383" t="s">
        <v>2554</v>
      </c>
      <c r="B36" s="422"/>
      <c r="C36" s="423" t="s">
        <v>2555</v>
      </c>
      <c r="D36" s="423" t="s">
        <v>2556</v>
      </c>
      <c r="E36" s="424" t="s">
        <v>2557</v>
      </c>
      <c r="F36" s="424" t="s">
        <v>2558</v>
      </c>
      <c r="G36" s="425" t="s">
        <v>2559</v>
      </c>
      <c r="H36" s="364"/>
      <c r="K36" s="426"/>
    </row>
    <row r="37" spans="1:12" ht="12.75" customHeight="1" thickBot="1" x14ac:dyDescent="0.3">
      <c r="A37" s="427"/>
      <c r="B37" s="428" t="s">
        <v>2501</v>
      </c>
      <c r="C37" s="414">
        <v>398.295501</v>
      </c>
      <c r="D37" s="414">
        <v>363.44156600000002</v>
      </c>
      <c r="E37" s="414">
        <v>487.79519299999998</v>
      </c>
      <c r="F37" s="414">
        <v>963.81792500000006</v>
      </c>
      <c r="G37" s="414">
        <v>12983.049424999999</v>
      </c>
      <c r="H37" s="364"/>
    </row>
    <row r="38" spans="1:12" ht="19.5" customHeight="1" x14ac:dyDescent="0.25">
      <c r="A38" s="383" t="s">
        <v>2560</v>
      </c>
      <c r="B38" s="422"/>
      <c r="C38" s="423" t="s">
        <v>2561</v>
      </c>
      <c r="D38" s="423" t="s">
        <v>2562</v>
      </c>
      <c r="E38" s="424" t="s">
        <v>2563</v>
      </c>
      <c r="F38" s="424" t="s">
        <v>2564</v>
      </c>
      <c r="G38" s="424" t="s">
        <v>2565</v>
      </c>
      <c r="H38" s="425" t="s">
        <v>2566</v>
      </c>
      <c r="L38" s="384"/>
    </row>
    <row r="39" spans="1:12" ht="15" customHeight="1" thickBot="1" x14ac:dyDescent="0.3">
      <c r="A39" s="427"/>
      <c r="B39" s="428" t="s">
        <v>2501</v>
      </c>
      <c r="C39" s="406">
        <v>747.15922599999999</v>
      </c>
      <c r="D39" s="406">
        <v>1354.9855580000001</v>
      </c>
      <c r="E39" s="406">
        <v>2456.8967619999999</v>
      </c>
      <c r="F39" s="406">
        <v>3559.8215869999999</v>
      </c>
      <c r="G39" s="406">
        <v>5277.5001279999997</v>
      </c>
      <c r="H39" s="406">
        <v>1800.0363480000001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2021-10-27T12:39:14Z</dcterms:modified>
</cp:coreProperties>
</file>